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3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<sst xmlns="http://schemas.openxmlformats.org/spreadsheetml/2006/main" count="2853" uniqueCount="2076">
  <si>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</si>
  <si>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</si>
  <si>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</si>
  <si>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</si>
  <si>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</si>
  <si>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</si>
  <si>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</si>
  <si>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</si>
  <si>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</si>
  <si>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</si>
  <si>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</si>
  <si>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</si>
  <si>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</si>
  <si>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</si>
  <si>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</si>
  <si>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</si>
  <si>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</si>
  <si>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</si>
  <si>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</si>
  <si>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</si>
  <si>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</si>
  <si>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</si>
  <si>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</si>
  <si>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</si>
  <si>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</si>
  <si>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</si>
  <si>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</si>
  <si>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</si>
  <si>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</si>
  <si>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</si>
  <si>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</si>
  <si>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</si>
  <si>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</si>
  <si>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</si>
  <si>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</si>
  <si>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</si>
  <si>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</si>
  <si>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</si>
  <si>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</si>
  <si>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</si>
  <si>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</si>
  <si>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</si>
  <si>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</si>
  <si>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</si>
  <si>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</si>
  <si>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</si>
  <si>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</si>
  <si>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</si>
  <si>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</si>
  <si>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</si>
  <si>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</si>
  <si>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</si>
  <si>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</si>
  <si>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</si>
  <si>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</si>
  <si>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</si>
  <si>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</si>
  <si>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</si>
  <si>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</si>
  <si>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</si>
  <si>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</si>
  <si>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</si>
  <si>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</si>
  <si>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</si>
  <si>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</si>
  <si>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</si>
  <si>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</si>
  <si>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</si>
  <si>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</si>
  <si>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</si>
  <si>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</si>
  <si>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</si>
  <si>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</si>
  <si>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</si>
  <si>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</si>
  <si>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</si>
  <si>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</si>
  <si>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</si>
  <si>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</si>
  <si>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</si>
  <si>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</si>
  <si>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</si>
  <si>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</si>
  <si>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</si>
  <si>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</si>
  <si>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</si>
  <si>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</si>
  <si>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</si>
  <si>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</si>
  <si>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</si>
  <si>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</si>
  <si>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</si>
  <si>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</si>
  <si>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</si>
  <si>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</si>
  <si>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</si>
  <si>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</si>
  <si>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</si>
  <si>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</si>
  <si>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</si>
  <si>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</si>
  <si>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</si>
  <si>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</si>
  <si>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</si>
  <si>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</si>
  <si>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</si>
  <si>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</si>
  <si>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</si>
  <si>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</si>
  <si>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</si>
  <si>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</si>
  <si>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</si>
  <si>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</si>
  <si>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</si>
  <si>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</si>
  <si>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</si>
  <si>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</si>
  <si>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</si>
  <si>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</si>
  <si>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</si>
  <si>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</si>
  <si>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</si>
  <si>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</si>
  <si>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</si>
  <si>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</si>
  <si>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</si>
  <si>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</si>
  <si>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</si>
  <si>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</si>
  <si>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</si>
  <si>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</si>
  <si>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</si>
  <si>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</si>
  <si>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</si>
  <si>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</si>
  <si>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</si>
  <si>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</si>
  <si>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</si>
  <si>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</si>
  <si>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</si>
  <si>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</si>
  <si>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</si>
  <si>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</si>
  <si>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</si>
  <si>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</si>
  <si>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</si>
  <si>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</si>
  <si>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</si>
  <si>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</si>
  <si>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</si>
  <si>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</si>
  <si>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</si>
  <si>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</si>
  <si>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</si>
  <si>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</si>
  <si>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</si>
  <si>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</si>
  <si>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</si>
  <si>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</si>
  <si>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</si>
  <si>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</si>
  <si>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</si>
  <si>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</si>
  <si>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</si>
  <si>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</si>
  <si>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</si>
  <si>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</si>
  <si>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</si>
  <si>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</si>
  <si>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</si>
  <si>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</si>
  <si>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</si>
  <si>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</si>
  <si>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</si>
  <si>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</si>
  <si>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</si>
  <si>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</si>
  <si>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</si>
  <si>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</si>
  <si>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</si>
  <si>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</si>
  <si>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</si>
  <si>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</si>
  <si>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</si>
  <si>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</si>
  <si>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</si>
  <si>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</si>
  <si>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</si>
  <si>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</si>
  <si>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</si>
  <si>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</si>
  <si>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</si>
  <si>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</si>
  <si>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</si>
  <si>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</si>
  <si>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</si>
  <si>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</si>
  <si>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</si>
  <si>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</si>
  <si>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</si>
  <si>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</si>
  <si>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</si>
  <si>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</si>
  <si>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</si>
  <si>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</si>
  <si>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</si>
  <si>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</si>
  <si>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</si>
  <si>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</si>
  <si>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</si>
  <si>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</si>
  <si>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</si>
  <si>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</si>
  <si>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</si>
  <si>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</si>
  <si>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</si>
  <si>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</si>
  <si>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</si>
  <si>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</si>
  <si>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</si>
  <si>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</si>
  <si>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</si>
  <si>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</si>
  <si>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</si>
  <si>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</si>
  <si>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</si>
  <si>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</si>
  <si>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</si>
  <si>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</si>
  <si>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</si>
  <si>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</si>
  <si>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</si>
  <si>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</si>
  <si>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</si>
  <si>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</si>
  <si>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</si>
  <si>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</si>
  <si>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</si>
  <si>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</si>
  <si>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</si>
  <si>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</si>
  <si>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</si>
  <si>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</si>
  <si>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</si>
  <si>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</si>
  <si>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</si>
  <si>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</si>
  <si>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</si>
  <si>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</si>
  <si>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</si>
  <si>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</si>
  <si>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</si>
  <si>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</si>
  <si>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</si>
  <si>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</si>
  <si>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</si>
  <si>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</si>
  <si>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</si>
  <si>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</si>
  <si>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</si>
  <si>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</si>
  <si>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</si>
  <si>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</si>
  <si>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</si>
  <si>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</si>
  <si>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</si>
  <si>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</si>
  <si>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</si>
  <si>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</si>
  <si>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</si>
  <si>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</si>
  <si>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</si>
  <si>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</si>
  <si>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</si>
  <si>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</si>
  <si>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</si>
  <si>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</si>
  <si>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</si>
  <si>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</si>
  <si>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</si>
  <si>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</si>
  <si>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</si>
  <si>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</si>
  <si>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</si>
  <si>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</si>
  <si>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</si>
  <si>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</si>
  <si>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</si>
  <si>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</si>
  <si>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</si>
  <si>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</si>
  <si>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</si>
  <si>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</si>
  <si>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</si>
  <si>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</si>
  <si>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</si>
  <si>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</si>
  <si>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</si>
  <si>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</si>
  <si>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</si>
  <si>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</si>
  <si>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</si>
  <si>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</si>
  <si>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</si>
  <si>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</si>
  <si>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</si>
  <si>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</si>
  <si>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</si>
  <si>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</si>
  <si>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</si>
  <si>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</si>
  <si>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</si>
  <si>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</si>
  <si>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</si>
  <si>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</si>
  <si>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</si>
  <si>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</si>
  <si>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</si>
  <si>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</si>
  <si>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</si>
  <si>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</si>
  <si>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</si>
  <si>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</si>
  <si>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</si>
  <si>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</si>
  <si>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</si>
  <si>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</si>
  <si>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</si>
  <si>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</si>
  <si>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</si>
  <si>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</si>
  <si>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</si>
  <si>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</si>
  <si>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</si>
  <si>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</si>
  <si>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</si>
  <si>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</si>
  <si>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</si>
  <si>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</si>
  <si>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</si>
  <si>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</si>
  <si>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</si>
  <si>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</si>
  <si>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</si>
  <si>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</si>
  <si>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</si>
  <si>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</si>
  <si>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</si>
  <si>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</si>
  <si>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</si>
  <si>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</si>
  <si>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</si>
  <si>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</si>
  <si>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</si>
  <si>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</si>
  <si>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</si>
  <si>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</si>
  <si>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</si>
  <si>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</si>
  <si>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</si>
  <si>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</si>
  <si>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</si>
  <si>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</si>
  <si>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</si>
  <si>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</si>
  <si>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</si>
  <si>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</si>
  <si>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</si>
  <si>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</si>
  <si>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</si>
  <si>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</si>
  <si>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</si>
  <si>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</si>
  <si>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</si>
  <si>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</si>
  <si>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</si>
  <si>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</si>
  <si>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</si>
  <si>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</si>
  <si>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</si>
  <si>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</si>
  <si>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</si>
  <si>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</si>
  <si>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</si>
  <si>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</si>
  <si>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</si>
  <si>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</si>
  <si>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</si>
  <si>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</si>
  <si>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</si>
  <si>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</si>
  <si>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</si>
  <si>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</si>
  <si>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</si>
  <si>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</si>
  <si>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</si>
  <si>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</si>
  <si>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</si>
  <si>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</si>
  <si>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</si>
  <si>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</si>
  <si>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</si>
  <si>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</si>
  <si>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</si>
  <si>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</si>
  <si>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</si>
  <si>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</si>
  <si>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</si>
  <si>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</si>
  <si>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</si>
  <si>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</si>
  <si>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</si>
  <si>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</si>
  <si>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</si>
  <si>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</si>
  <si>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</si>
  <si>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</si>
  <si>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</si>
  <si>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</si>
  <si>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</si>
  <si>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</si>
  <si>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</si>
  <si>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</si>
  <si>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</si>
  <si>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</si>
  <si>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</si>
  <si>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</si>
  <si>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</si>
  <si>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</si>
  <si>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</si>
  <si>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</si>
  <si>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</si>
  <si>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</si>
  <si>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</si>
  <si>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</si>
  <si>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</si>
  <si>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</si>
  <si>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</si>
  <si>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</si>
  <si>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</si>
  <si>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</si>
  <si>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</si>
  <si>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</si>
  <si>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</si>
  <si>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</si>
  <si>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</si>
  <si>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</si>
  <si>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</si>
  <si>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</si>
  <si>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</si>
  <si>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</si>
  <si>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</si>
  <si>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</si>
  <si>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</si>
  <si>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</si>
  <si>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</si>
  <si>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</si>
  <si>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</si>
  <si>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</si>
  <si>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</si>
  <si>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</si>
  <si>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</si>
  <si>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</si>
  <si>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</si>
  <si>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</si>
  <si>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</si>
  <si>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</si>
  <si>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</si>
  <si>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</si>
  <si>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</si>
  <si>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</si>
  <si>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</si>
  <si>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</si>
  <si>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</si>
  <si>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</si>
  <si>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</si>
  <si>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</si>
  <si>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</si>
  <si>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</si>
  <si>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</si>
  <si>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</si>
  <si>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</si>
  <si>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</si>
  <si>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</si>
  <si>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</si>
  <si>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</si>
  <si>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</si>
  <si>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</si>
  <si>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</si>
  <si>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</si>
  <si>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</si>
  <si>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</si>
  <si>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</si>
  <si>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</si>
  <si>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</si>
  <si>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</si>
  <si>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</si>
  <si>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</si>
  <si>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</si>
  <si>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</si>
  <si>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</si>
  <si>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</si>
  <si>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</si>
  <si>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</si>
  <si>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</si>
  <si>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</si>
  <si>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</si>
  <si>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</si>
  <si>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</si>
  <si>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</si>
  <si>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</si>
  <si>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</si>
  <si>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</si>
  <si>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</si>
  <si>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</si>
  <si>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</si>
  <si>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</si>
  <si>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</si>
  <si>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</si>
  <si>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</si>
  <si>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</si>
  <si>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</si>
  <si>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</si>
  <si>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</si>
  <si>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</si>
  <si>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</si>
  <si>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</si>
  <si>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</si>
  <si>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</si>
  <si>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</si>
  <si>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</si>
  <si>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</si>
  <si>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</si>
  <si>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</si>
  <si>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</si>
  <si>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</si>
  <si>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</si>
  <si>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</si>
  <si>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</si>
  <si>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</si>
  <si>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</si>
  <si>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</si>
  <si>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</si>
  <si>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</si>
  <si>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</si>
  <si>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</si>
  <si>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</si>
  <si>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</si>
  <si>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</si>
  <si>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</si>
  <si>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</si>
  <si>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</si>
  <si>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</si>
  <si>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</si>
  <si>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</si>
  <si>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</si>
  <si>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</si>
  <si>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</si>
  <si>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</si>
  <si>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</si>
  <si>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</si>
  <si>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</si>
  <si>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</si>
  <si>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</si>
  <si>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</si>
  <si>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</si>
  <si>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</si>
  <si>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</si>
  <si>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</si>
  <si>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</si>
  <si>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</si>
  <si>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</si>
  <si>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</si>
  <si>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</si>
  <si>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</si>
  <si>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</si>
  <si>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</si>
  <si>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</si>
  <si>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</si>
  <si>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</si>
  <si>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</si>
  <si>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</si>
  <si>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</si>
  <si>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</si>
  <si>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</si>
  <si>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</si>
  <si>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</si>
  <si>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</si>
  <si>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</si>
  <si>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</si>
  <si>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</si>
  <si>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</si>
  <si>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</si>
  <si>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</si>
  <si>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</si>
  <si>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</si>
  <si>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</si>
  <si>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</si>
  <si>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</si>
  <si>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</si>
  <si>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</si>
  <si>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</si>
  <si>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</si>
  <si>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</si>
  <si>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</si>
  <si>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</si>
  <si>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</si>
  <si>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</si>
  <si>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</si>
  <si>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</si>
  <si>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</si>
  <si>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</si>
  <si>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</si>
  <si>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</si>
  <si>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</si>
  <si>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</si>
  <si>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</si>
  <si>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</si>
  <si>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</si>
  <si>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</si>
  <si>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</si>
  <si>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</si>
  <si>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</si>
  <si>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</si>
  <si>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</si>
  <si>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</si>
  <si>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</si>
  <si>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</si>
  <si>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</si>
  <si>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</si>
  <si>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</si>
  <si>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</si>
  <si>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</si>
  <si>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</si>
  <si>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</si>
  <si>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</si>
  <si>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</si>
  <si>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</si>
  <si>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</si>
  <si>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</si>
  <si>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</si>
  <si>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</si>
  <si>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</si>
  <si>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</si>
  <si>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</si>
  <si>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</si>
  <si>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</si>
  <si>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</si>
  <si>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</si>
  <si>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</si>
  <si>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</si>
  <si>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</si>
  <si>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</si>
  <si>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</si>
  <si>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</si>
  <si>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</si>
  <si>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</si>
  <si>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</si>
  <si>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</si>
  <si>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</si>
  <si>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</si>
  <si>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</si>
  <si>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</si>
  <si>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</si>
  <si>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</si>
  <si>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</si>
  <si>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</si>
  <si>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</si>
  <si>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</si>
  <si>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</si>
  <si>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</si>
  <si>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</si>
  <si>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</si>
  <si>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</si>
  <si>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</si>
  <si>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</si>
  <si>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</si>
  <si>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</si>
  <si>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</si>
  <si>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</si>
  <si>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</si>
  <si>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</si>
  <si>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</si>
  <si>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</si>
  <si>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</si>
  <si>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</si>
  <si>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</si>
  <si>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</si>
  <si>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</si>
  <si>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</si>
  <si>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</si>
  <si>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</si>
  <si>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</si>
  <si>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</si>
  <si>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</si>
  <si>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</si>
  <si>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</si>
  <si>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</si>
  <si>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</si>
  <si>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</si>
  <si>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</si>
  <si>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</si>
  <si>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</si>
  <si>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</si>
  <si>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</si>
  <si>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</si>
  <si>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</si>
  <si>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</si>
  <si>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</si>
  <si>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</si>
  <si>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</si>
  <si>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</si>
  <si>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</si>
  <si>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</si>
  <si>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</si>
  <si>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</si>
  <si>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</si>
  <si>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</si>
  <si>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</si>
  <si>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</si>
  <si>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</si>
  <si>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</si>
  <si>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</si>
  <si>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</si>
  <si>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</si>
  <si>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</si>
  <si>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</si>
  <si>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</si>
  <si>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</si>
  <si>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</si>
  <si>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</si>
  <si>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</si>
  <si>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</si>
  <si>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</si>
  <si>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</si>
  <si>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</si>
  <si>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</si>
  <si>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</si>
  <si>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</si>
  <si>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</si>
  <si>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</si>
  <si>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</si>
  <si>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</si>
  <si>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</si>
  <si>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</si>
  <si>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</si>
  <si>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</si>
  <si>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</si>
  <si>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</si>
  <si>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</si>
  <si>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</si>
  <si>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</si>
  <si>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</si>
  <si>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</si>
  <si>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</si>
  <si>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</si>
  <si>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</si>
  <si>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</si>
  <si>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</si>
  <si>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</si>
  <si>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</si>
  <si>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</si>
  <si>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</si>
  <si>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</si>
  <si>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</si>
  <si>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</si>
  <si>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</si>
  <si>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</si>
  <si>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</si>
  <si>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</si>
  <si>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</si>
  <si>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</si>
  <si>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</si>
  <si>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</si>
  <si>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</si>
  <si>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</si>
  <si>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</si>
  <si>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</si>
  <si>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</si>
  <si>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</si>
  <si>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</si>
  <si>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</si>
  <si>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</si>
  <si>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</si>
  <si>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</si>
  <si>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</si>
  <si>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</si>
  <si>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</si>
  <si>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</si>
  <si>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</si>
  <si>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</si>
  <si>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</si>
  <si>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</si>
  <si>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</si>
  <si>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</si>
  <si>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</si>
  <si>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</si>
  <si>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</si>
  <si>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</si>
  <si>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</si>
  <si>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</si>
  <si>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</si>
  <si>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</si>
  <si>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</si>
  <si>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</si>
  <si>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</si>
  <si>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</si>
  <si>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</si>
  <si>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</si>
  <si>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</si>
  <si>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</si>
  <si>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</si>
  <si>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</si>
  <si>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</si>
  <si>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</si>
  <si>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</si>
  <si>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</si>
  <si>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</si>
  <si>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</si>
  <si>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</si>
  <si>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</si>
  <si>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</si>
  <si>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</si>
  <si>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</si>
  <si>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</si>
  <si>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</si>
  <si>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</si>
  <si>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</si>
  <si>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</si>
  <si>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</si>
  <si>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</si>
  <si>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</si>
  <si>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</si>
  <si>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</si>
  <si>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</si>
  <si>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</si>
  <si>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</si>
  <si>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</si>
  <si>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</si>
  <si>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</si>
  <si>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</si>
  <si>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</si>
  <si>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</si>
  <si>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</si>
  <si>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</si>
  <si>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</si>
  <si>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</si>
  <si>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</si>
  <si>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</si>
  <si>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</si>
  <si>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</si>
  <si>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</si>
  <si>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</si>
  <si>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</si>
  <si>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</si>
  <si>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</si>
  <si>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</si>
  <si>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</si>
  <si>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</si>
  <si>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</si>
  <si>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</si>
  <si>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</si>
  <si>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</si>
  <si>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</si>
  <si>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</si>
  <si>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</si>
  <si>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</si>
  <si>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</si>
  <si>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</si>
  <si>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</si>
  <si>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</si>
  <si>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</si>
  <si>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</si>
  <si>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</si>
  <si>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</si>
  <si>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</si>
  <si>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</si>
  <si>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</si>
  <si>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</si>
  <si>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</si>
  <si>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</si>
  <si>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</si>
  <si>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</si>
  <si>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</si>
  <si>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</si>
  <si>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</si>
  <si>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</si>
  <si>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</si>
  <si>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</si>
  <si>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</si>
  <si>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</si>
  <si>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</si>
  <si>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</si>
  <si>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</si>
  <si>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</si>
  <si>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</si>
  <si>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</si>
  <si>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</si>
  <si>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</si>
  <si>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</si>
  <si>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</si>
  <si>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</si>
  <si>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</si>
  <si>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</si>
  <si>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</si>
  <si>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</si>
  <si>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</si>
  <si>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</si>
  <si>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</si>
  <si>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</si>
  <si>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</si>
  <si>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</si>
  <si>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</si>
  <si>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</si>
  <si>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</si>
  <si>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</si>
  <si>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</si>
  <si>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</si>
  <si>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</si>
  <si>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</si>
  <si>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</si>
  <si>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</si>
  <si>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</si>
  <si>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</si>
  <si>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</si>
  <si>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</si>
  <si>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</si>
  <si>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</si>
  <si>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</si>
  <si>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</si>
  <si>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</si>
  <si>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</si>
  <si>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</si>
  <si>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</si>
  <si>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</si>
  <si>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</si>
  <si>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</si>
  <si>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</si>
  <si>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</si>
  <si>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</si>
  <si>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</si>
  <si>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</si>
  <si>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</si>
  <si>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</si>
  <si>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</si>
  <si>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</si>
  <si>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</si>
  <si>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</si>
  <si>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</si>
  <si>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</si>
  <si>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</si>
  <si>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</si>
  <si>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</si>
  <si>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</si>
  <si>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</si>
  <si>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</si>
  <si>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</si>
  <si>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</si>
  <si>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</si>
  <si>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</si>
  <si>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</si>
  <si>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</si>
  <si>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</si>
  <si>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</si>
  <si>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</si>
  <si>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</si>
  <si>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</si>
  <si>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</si>
  <si>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</si>
  <si>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</si>
  <si>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</si>
  <si>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</si>
  <si>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</si>
  <si>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</si>
  <si>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</si>
  <si>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</si>
  <si>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</si>
  <si>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</si>
  <si>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</si>
  <si>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</si>
  <si>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</si>
  <si>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</si>
  <si>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</si>
  <si>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</si>
  <si>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</si>
  <si>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</si>
  <si>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</si>
  <si>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</si>
  <si>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</si>
  <si>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</si>
  <si>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</si>
  <si>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</si>
  <si>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</si>
  <si>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</si>
  <si>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</si>
  <si>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</si>
  <si>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</si>
  <si>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</si>
  <si>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</si>
  <si>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</si>
  <si>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</si>
  <si>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</si>
  <si>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</si>
  <si>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</si>
  <si>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</si>
  <si>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</si>
  <si>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</si>
  <si>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</si>
  <si>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</si>
  <si>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</si>
  <si>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</si>
  <si>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</si>
  <si>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</si>
  <si>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</si>
  <si>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</si>
  <si>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</si>
  <si>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</si>
  <si>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</si>
  <si>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</si>
  <si>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</si>
  <si>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</si>
  <si>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</si>
  <si>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</si>
  <si>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</si>
  <si>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</si>
  <si>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</si>
  <si>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</si>
  <si>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</si>
  <si>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</si>
  <si>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</si>
  <si>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</si>
  <si>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</si>
  <si>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</si>
  <si>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</si>
  <si>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</si>
  <si>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</si>
  <si>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</si>
  <si>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</si>
  <si>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</si>
  <si>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</si>
  <si>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</si>
  <si>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</si>
  <si>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</si>
  <si>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</si>
  <si>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</si>
  <si>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</si>
  <si>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</si>
  <si>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</si>
  <si>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</si>
  <si>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</si>
  <si>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</si>
  <si>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</si>
  <si>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</si>
  <si>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</si>
  <si>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</si>
  <si>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</si>
  <si>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</si>
  <si>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</si>
  <si>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</si>
  <si>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</si>
  <si>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</si>
  <si>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</si>
  <si>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</si>
  <si>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</si>
  <si>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</si>
  <si>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</si>
  <si>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</si>
  <si>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</si>
  <si>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</si>
  <si>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</si>
  <si>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</si>
  <si>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</si>
  <si>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</si>
  <si>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</si>
  <si>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</si>
  <si>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</si>
  <si>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</si>
  <si>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</si>
  <si>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</si>
  <si>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</si>
  <si>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</si>
  <si>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</si>
  <si>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</si>
  <si>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</si>
  <si>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</si>
  <si>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</si>
  <si>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</si>
  <si>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</si>
  <si>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</si>
  <si>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</si>
  <si>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</si>
  <si>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</si>
  <si>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</si>
  <si>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</si>
  <si>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</si>
  <si>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</si>
  <si>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</si>
  <si>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</si>
  <si>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</si>
  <si>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</si>
  <si>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</si>
  <si>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</si>
  <si>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</si>
  <si>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</si>
  <si>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</si>
  <si>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</si>
  <si>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</si>
  <si>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</si>
  <si>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</si>
  <si>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</si>
  <si>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</si>
  <si>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</si>
  <si>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</si>
  <si>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</si>
  <si>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</si>
  <si>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</si>
  <si>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</si>
  <si>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</si>
  <si>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</si>
  <si>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</si>
  <si>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</si>
  <si>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</si>
  <si>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</si>
  <si>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</si>
  <si>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</si>
  <si>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</si>
  <si>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</si>
  <si>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</si>
  <si>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</si>
  <si>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</si>
  <si>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</si>
  <si>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</si>
  <si>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</si>
  <si>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</si>
  <si>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</si>
  <si>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</si>
  <si>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</si>
  <si>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</si>
  <si>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</si>
  <si>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</si>
  <si>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</si>
  <si>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</si>
  <si>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</si>
  <si>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</si>
  <si>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</si>
  <si>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</si>
  <si>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</si>
  <si>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</si>
  <si>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</si>
  <si>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</si>
  <si>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</si>
  <si>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</si>
  <si>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</si>
  <si>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</si>
  <si>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</si>
  <si>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</si>
  <si>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</si>
  <si>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</si>
  <si>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</si>
  <si>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</si>
  <si>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</si>
  <si>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</si>
  <si>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</si>
  <si>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</si>
  <si>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</si>
  <si>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</si>
  <si>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</si>
  <si>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</si>
  <si>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</si>
  <si>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</si>
  <si>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</si>
  <si>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</si>
  <si>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</si>
  <si>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</si>
  <si>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</si>
  <si>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</si>
  <si>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</si>
  <si>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</si>
  <si>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</si>
  <si>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</si>
  <si>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</si>
  <si>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</si>
  <si>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</si>
  <si>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</si>
  <si>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</si>
  <si>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</si>
  <si>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</si>
  <si>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</si>
  <si>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</si>
  <si>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</si>
  <si>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</si>
  <si>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</si>
  <si>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</si>
  <si>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</si>
  <si>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</si>
  <si>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</si>
  <si>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</si>
  <si>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</si>
  <si>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</si>
  <si>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</si>
  <si>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</si>
  <si>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</si>
  <si>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</si>
  <si>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</si>
  <si>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</si>
  <si>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</si>
  <si>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</si>
  <si>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</si>
  <si>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</si>
  <si>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</si>
  <si>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</si>
  <si>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</si>
  <si>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</si>
  <si>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</si>
  <si>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</si>
  <si>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</si>
  <si>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</si>
  <si>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</si>
  <si>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</si>
  <si>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</si>
  <si>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</si>
  <si>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</si>
  <si>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</si>
  <si>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</si>
  <si>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</si>
  <si>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</si>
  <si>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</si>
  <si>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</si>
  <si>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</si>
  <si>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</si>
  <si>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</si>
  <si>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</si>
  <si>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</si>
  <si>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</si>
  <si>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</si>
  <si>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</si>
  <si>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</si>
  <si>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</si>
  <si>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</si>
  <si>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</si>
  <si>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</si>
  <si>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</si>
  <si>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</si>
  <si>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</si>
  <si>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</si>
  <si>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</si>
  <si>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</si>
  <si>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</si>
  <si>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</si>
  <si>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</si>
  <si>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</si>
  <si>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</si>
  <si>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</si>
  <si>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</si>
  <si>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</si>
  <si>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</si>
  <si>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</si>
  <si>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</si>
  <si>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</si>
  <si>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</si>
  <si>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</si>
  <si>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</si>
  <si>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</si>
  <si>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</si>
  <si>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</si>
  <si>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</si>
  <si>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</si>
  <si>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</si>
  <si>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</si>
  <si>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</si>
  <si>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</si>
  <si>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</si>
  <si>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</si>
  <si>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</si>
  <si>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</si>
  <si>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</si>
  <si>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</si>
  <si>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</si>
  <si>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</si>
  <si>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</si>
  <si>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</si>
  <si>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</si>
  <si>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</si>
  <si>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</si>
  <si>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</si>
  <si>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</si>
  <si>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</si>
  <si>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</si>
  <si>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</si>
  <si>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</si>
  <si>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</si>
  <si>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</si>
  <si>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</si>
  <si>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</si>
  <si>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</si>
  <si>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</si>
  <si>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</si>
  <si>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</si>
  <si>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</si>
  <si>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</si>
  <si>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</si>
  <si>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</si>
  <si>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</si>
  <si>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</si>
  <si>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</si>
  <si>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</si>
  <si>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</si>
  <si>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</si>
  <si>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</si>
  <si>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</si>
  <si>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</si>
  <si>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</si>
  <si>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</si>
  <si>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</si>
  <si>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</si>
  <si>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</si>
  <si>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</si>
  <si>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</si>
  <si>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</si>
  <si>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</si>
  <si>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</si>
  <si>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</si>
  <si>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</si>
  <si>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</si>
  <si>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</si>
  <si>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</si>
  <si>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</si>
  <si>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</si>
  <si>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</si>
  <si>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</si>
  <si>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</si>
  <si>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</si>
  <si>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</si>
  <si>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</si>
  <si>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</si>
  <si>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</si>
  <si>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</si>
  <si>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</si>
  <si>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</si>
  <si>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</si>
  <si>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</si>
  <si>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</si>
  <si>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</si>
  <si>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</si>
  <si>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</si>
  <si>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</si>
  <si>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</si>
  <si>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</si>
  <si>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</si>
  <si>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</si>
  <si>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</si>
  <si>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</si>
  <si>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</si>
  <si>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</si>
  <si>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</si>
  <si>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</si>
  <si>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</si>
  <si>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</si>
  <si>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</si>
  <si>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</si>
  <si>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</si>
  <si>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</si>
  <si>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</si>
  <si>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</si>
  <si>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</si>
  <si>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</si>
  <si>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</si>
  <si>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</si>
  <si>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</si>
  <si>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</si>
  <si>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</si>
  <si>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</si>
  <si>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</si>
  <si>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</si>
  <si>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</si>
  <si>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</si>
  <si>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</si>
  <si>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</si>
  <si>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</si>
  <si>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</si>
  <si>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</si>
  <si>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</si>
  <si>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</si>
  <si>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</si>
  <si>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</si>
  <si>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</si>
  <si>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</si>
  <si>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</si>
  <si>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</si>
  <si>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</si>
  <si>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</si>
  <si>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</si>
  <si>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</si>
  <si>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</si>
  <si>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</si>
  <si>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</si>
  <si>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</si>
  <si>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</si>
  <si>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</si>
  <si>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</si>
  <si>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</si>
  <si>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</si>
  <si>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</si>
  <si>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</si>
  <si>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</si>
  <si>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</si>
  <si>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</si>
  <si>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</si>
  <si>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</si>
  <si>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</si>
  <si>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</si>
  <si>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</si>
  <si>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</si>
  <si>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</si>
  <si>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</si>
  <si>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</si>
  <si>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</si>
  <si>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</si>
  <si>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</si>
  <si>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</si>
  <si>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</si>
  <si>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</si>
  <si>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</si>
  <si>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</si>
  <si>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</si>
  <si>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</si>
  <si>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</si>
  <si>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</si>
  <si>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</si>
  <si>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</si>
  <si>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</si>
  <si>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</si>
  <si>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</si>
  <si>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</si>
  <si>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</si>
  <si>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</si>
  <si>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</si>
  <si>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</si>
  <si>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</si>
  <si>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</si>
  <si>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</si>
  <si>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</si>
  <si>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</si>
  <si>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</si>
  <si>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</si>
  <si>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</si>
  <si>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</si>
  <si>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</si>
  <si>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</si>
  <si>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</si>
  <si>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</si>
  <si>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</si>
  <si>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</si>
  <si>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</si>
  <si>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</si>
  <si>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</si>
  <si>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</si>
  <si>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</si>
  <si>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</si>
  <si>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</si>
  <si>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</si>
  <si>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</si>
  <si>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</si>
  <si>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</si>
  <si>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</si>
  <si>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</si>
  <si>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</si>
  <si>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</si>
  <si>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</si>
  <si>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</si>
  <si>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</si>
  <si>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</si>
  <si>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</si>
  <si>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</si>
  <si>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</si>
  <si>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</si>
  <si>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</si>
  <si>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</si>
  <si>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</si>
  <si>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</si>
  <si>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</si>
  <si>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</si>
  <si>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</si>
  <si>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</si>
  <si>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</si>
  <si>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</si>
  <si>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</si>
  <si>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</si>
  <si>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</si>
  <si>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</si>
  <si>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</si>
  <si>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</si>
  <si>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</si>
  <si>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</si>
  <si>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</si>
  <si>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</si>
  <si>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</si>
  <si>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</si>
  <si>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</si>
  <si>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</si>
  <si>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</si>
  <si>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</si>
  <si>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</si>
  <si>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</si>
  <si>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</si>
  <si>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</si>
  <si>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</si>
  <si>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</si>
  <si>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</si>
  <si>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</si>
  <si>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</si>
  <si>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</si>
  <si>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</si>
  <si>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</si>
  <si>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</si>
  <si>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</si>
  <si>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</si>
  <si>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</si>
  <si>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</si>
  <si>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</si>
  <si>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</si>
  <si>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</si>
  <si>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</si>
  <si>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</si>
  <si>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</si>
  <si>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</si>
  <si>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</si>
  <si>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</si>
  <si>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</si>
  <si>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</si>
  <si>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</si>
  <si>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</si>
  <si>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</si>
  <si>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</si>
  <si>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</si>
  <si>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</si>
  <si>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</si>
  <si>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</si>
  <si>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</si>
  <si>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</si>
  <si>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</si>
  <si>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</si>
  <si>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</si>
  <si>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</si>
  <si>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</si>
  <si>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</si>
  <si>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</si>
  <si>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</si>
  <si>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</si>
  <si>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</si>
  <si>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</si>
  <si>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</si>
  <si>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</si>
  <si>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</si>
  <si>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</si>
  <si>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</si>
  <si>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</si>
  <si>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</si>
  <si>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</si>
  <si>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</si>
  <si>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</si>
  <si>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</si>
  <si>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</si>
  <si>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</si>
  <si>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</si>
  <si>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</si>
  <si>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</si>
  <si>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</si>
  <si>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</si>
  <si>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</si>
  <si>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</si>
  <si>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</si>
  <si>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</si>
  <si>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</si>
  <si>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</si>
  <si>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</si>
  <si>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</si>
  <si>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</si>
  <si>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</si>
  <si>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</si>
  <si>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</si>
  <si>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</si>
  <si>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</si>
  <si>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</si>
  <si>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</si>
  <si>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</si>
  <si>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</si>
  <si>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</si>
  <si>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</si>
  <si>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</si>
  <si>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</si>
  <si>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</si>
  <si>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</si>
  <si>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</si>
  <si>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</si>
  <si>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</si>
  <si>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</si>
  <si>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</si>
  <si>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</si>
  <si>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</si>
  <si>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</si>
  <si>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</si>
  <si>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</si>
  <si>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</si>
  <si>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</si>
  <si>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</si>
  <si>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</si>
  <si>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</si>
  <si>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</si>
  <si>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</si>
  <si>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</si>
  <si>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</si>
  <si>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</si>
  <si>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</si>
  <si>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</si>
  <si>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</si>
  <si>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</si>
  <si>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</si>
  <si>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</si>
  <si>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</si>
  <si>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</si>
  <si>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</si>
  <si>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</si>
  <si>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</si>
  <si>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</si>
  <si>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</si>
  <si>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</si>
  <si>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</si>
  <si>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</si>
  <si>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</si>
  <si>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</si>
  <si>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</si>
  <si>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</si>
  <si>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</si>
  <si>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</si>
  <si>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</si>
  <si>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</si>
  <si>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</si>
  <si>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</si>
  <si>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</si>
  <si>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</si>
  <si>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</si>
  <si>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</si>
  <si>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</si>
  <si>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</si>
  <si>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</si>
  <si>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</si>
  <si>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</si>
  <si>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</si>
  <si>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</si>
  <si>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</si>
  <si>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</si>
  <si>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</si>
  <si>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</si>
  <si>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</si>
  <si>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</si>
  <si>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</si>
  <si>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</si>
  <si>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</si>
  <si>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</si>
  <si>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</si>
  <si>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</si>
  <si>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</si>
  <si>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</si>
  <si>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</si>
  <si>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</si>
  <si>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</si>
  <si>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</si>
  <si>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</si>
  <si>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</si>
  <si>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</si>
  <si>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</si>
  <si>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</si>
  <si>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</si>
  <si>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</si>
  <si>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</si>
  <si>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</si>
  <si>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</si>
  <si>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</si>
  <si>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</si>
  <si>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</si>
  <si>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</si>
  <si>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</si>
  <si>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</si>
  <si>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</si>
  <si>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</si>
  <si>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</si>
  <si>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</si>
  <si>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</si>
  <si>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</si>
  <si>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</si>
  <si>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</si>
  <si>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</si>
  <si>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</si>
  <si>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</si>
  <si>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</si>
  <si>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</si>
  <si>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</si>
  <si>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</si>
  <si>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</si>
  <si>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</si>
  <si>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</si>
  <si>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</si>
  <si>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</si>
  <si>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</si>
  <si>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</si>
  <si>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</si>
  <si>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</si>
  <si>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</si>
  <si>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</si>
  <si>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</si>
  <si>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</si>
  <si>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</si>
  <si>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</si>
  <si>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</si>
  <si>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</si>
  <si>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</si>
  <si>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</si>
  <si>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</si>
  <si>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</si>
  <si>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</si>
  <si>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</si>
  <si>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</si>
  <si>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</si>
  <si>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</si>
  <si>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</si>
  <si>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</si>
  <si>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</si>
  <si>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</si>
  <si>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</si>
  <si>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</si>
  <si>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</si>
  <si>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</si>
  <si>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</si>
  <si>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</si>
  <si>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</si>
  <si>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</si>
  <si>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</si>
  <si>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</si>
  <si>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</si>
  <si>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</si>
  <si>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</si>
  <si>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</si>
  <si>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</si>
  <si>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</si>
  <si>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</si>
  <si>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</si>
  <si>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</si>
  <si>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</si>
  <si>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</si>
  <si>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</si>
  <si>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</si>
  <si>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</si>
  <si>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</si>
  <si>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</si>
  <si>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</si>
  <si>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</si>
  <si>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</si>
  <si>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</si>
  <si>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</si>
  <si>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</si>
  <si>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</si>
  <si>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</si>
  <si>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</si>
  <si>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</si>
  <si>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</si>
  <si>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</si>
  <si>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</si>
  <si>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</si>
  <si>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</si>
  <si>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</si>
  <si>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</si>
  <si>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</si>
  <si>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</si>
  <si>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</si>
  <si>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</si>
  <si>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</si>
  <si>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</si>
  <si>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</si>
  <si>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</si>
  <si>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</si>
  <si>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</si>
  <si>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</si>
  <si>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</si>
  <si>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</si>
  <si>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</si>
  <si>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</si>
  <si>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</si>
  <si>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</si>
  <si>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</si>
  <si>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</si>
  <si>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</si>
  <si>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</si>
  <si>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</si>
  <si>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</si>
  <si>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</si>
  <si>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</si>
  <si>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</si>
  <si>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</si>
  <si>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</si>
  <si>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</si>
  <si>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</si>
  <si>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</si>
  <si>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</si>
  <si>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</si>
  <si>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</si>
  <si>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</si>
  <si>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</si>
  <si>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</si>
  <si>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</si>
  <si>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</si>
  <si>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</si>
  <si>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</si>
  <si>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</si>
  <si>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</si>
  <si>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</si>
  <si>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</si>
  <si>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</si>
  <si>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</si>
  <si>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</si>
  <si>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</si>
  <si>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</si>
  <si>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</si>
  <si>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</si>
  <si>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</si>
  <si>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</si>
  <si>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</si>
  <si>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</si>
  <si>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</si>
  <si>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</si>
  <si>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</si>
  <si>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</si>
  <si>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</si>
  <si>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</si>
  <si>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</si>
  <si>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</si>
  <si>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</si>
  <si>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</si>
  <si>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</si>
  <si>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</si>
  <si>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</si>
  <si>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</si>
  <si>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</si>
  <si>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</si>
  <si>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</si>
  <si>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</si>
  <si>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</si>
  <si>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</si>
  <si>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</si>
  <si>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</si>
  <si>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</si>
  <si>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</si>
  <si>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</si>
  <si>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</si>
  <si>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</si>
  <si>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</si>
  <si>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</si>
  <si>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</si>
  <si>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</si>
  <si>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</si>
  <si>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</si>
  <si>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</si>
  <si>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</si>
  <si>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</si>
  <si>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</si>
  <si>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</si>
  <si>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</si>
  <si>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</si>
  <si>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</si>
  <si>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</si>
  <si>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</si>
  <si>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</si>
  <si>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</si>
  <si>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</si>
  <si>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</si>
  <si>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</si>
  <si>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</si>
  <si>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</si>
  <si>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</si>
  <si>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</si>
  <si>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</si>
  <si>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</si>
  <si>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</si>
  <si>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</si>
  <si>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</si>
  <si>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</si>
  <si>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</si>
  <si>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</si>
  <si>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</si>
  <si>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</si>
  <si>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</si>
  <si>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</si>
  <si>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</si>
  <si>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</si>
  <si>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</si>
  <si>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</si>
  <si>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</si>
  <si>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</si>
  <si>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</si>
  <si>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</si>
  <si>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</si>
  <si>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</si>
  <si>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</si>
  <si>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</si>
  <si>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</si>
  <si>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</si>
  <si>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</si>
  <si>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</si>
  <si>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</si>
  <si>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</si>
  <si>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</si>
  <si>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</si>
  <si>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</si>
  <si>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</si>
  <si>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</si>
  <si>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</si>
  <si>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</si>
  <si>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</si>
  <si>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</si>
  <si>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</si>
  <si>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</si>
  <si>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</si>
  <si>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</si>
  <si>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</si>
  <si>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</si>
  <si>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</si>
  <si>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</si>
  <si>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</si>
  <si>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</si>
  <si>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</si>
  <si>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</si>
  <si>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</si>
  <si>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</si>
  <si>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</si>
  <si>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</si>
  <si>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</si>
  <si>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</si>
  <si>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</si>
  <si>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</si>
  <si>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</si>
  <si>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</si>
  <si>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</si>
  <si>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</si>
  <si>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</si>
  <si>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</si>
  <si>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</si>
  <si>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</si>
  <si>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</si>
  <si>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</si>
  <si>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</si>
  <si>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</si>
  <si>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</si>
  <si>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</si>
  <si>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</si>
  <si>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</si>
  <si>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</si>
  <si>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</si>
  <si>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</si>
  <si>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</si>
  <si>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</si>
  <si>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</si>
  <si>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</si>
  <si>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</si>
  <si>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</si>
  <si>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</si>
  <si>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</si>
  <si>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</si>
  <si>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</si>
  <si>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</si>
  <si>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</si>
  <si>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</si>
  <si>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</si>
  <si>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</si>
  <si>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</si>
  <si>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</si>
  <si>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</si>
  <si>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</si>
  <si>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</si>
  <si>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</si>
  <si>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</si>
  <si>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</si>
  <si>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</si>
  <si>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</si>
  <si>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</si>
  <si>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</si>
  <si>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</si>
  <si>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</si>
  <si>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</si>
  <si>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</si>
  <si>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</si>
  <si>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</si>
  <si>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</si>
  <si>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</si>
  <si>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</si>
  <si>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</si>
  <si>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</si>
  <si>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</si>
  <si>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</si>
  <si>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</si>
  <si>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</si>
  <si>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</si>
  <si>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</si>
  <si>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</si>
  <si>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</si>
  <si>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</si>
  <si>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</si>
  <si>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</si>
  <si>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</si>
  <si>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</si>
  <si>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</si>
  <si>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</si>
  <si>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</si>
  <si>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</si>
  <si>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</si>
  <si>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</si>
  <si>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</si>
  <si>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- предоставени трансфери (+/-)</t>
  </si>
  <si>
    <t>Уточнен план 2020</t>
  </si>
  <si>
    <t>Отчет 2020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</si>
  <si>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</si>
  <si>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</si>
  <si>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</si>
  <si>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</si>
  <si>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</si>
  <si>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</si>
  <si>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</si>
  <si>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</si>
  <si>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</si>
  <si>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</si>
  <si>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</si>
  <si>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</si>
  <si>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</si>
  <si>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</si>
  <si>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</si>
  <si>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</si>
  <si>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</si>
  <si>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</si>
  <si>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</si>
  <si>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</si>
  <si>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</si>
  <si>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</si>
  <si>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</si>
  <si>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</si>
  <si>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</si>
  <si>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</si>
  <si>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</si>
  <si>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</si>
  <si>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</si>
  <si>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</si>
  <si>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</si>
  <si>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</si>
  <si>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</si>
  <si>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</si>
  <si>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</si>
  <si>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</si>
  <si>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</si>
  <si>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</si>
  <si>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</si>
  <si>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</si>
  <si>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</si>
  <si>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</si>
  <si>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</si>
  <si>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</si>
  <si>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</si>
  <si>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</si>
  <si>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</si>
  <si>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</si>
  <si>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</si>
  <si>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</si>
  <si>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</si>
  <si>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</si>
  <si>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</si>
  <si>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</si>
  <si>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</si>
  <si>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ОУ “Бачо Киро”</t>
  </si>
  <si>
    <t>b756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</si>
</sst>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52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4" fillId="33" borderId="0" xfId="58" applyNumberFormat="1" applyFont="1" applyFill="1" applyAlignment="1">
      <alignment vertical="center"/>
      <protection/>
    </xf>
    <xf numFmtId="1" fontId="24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6" fillId="0" borderId="0" xfId="58" applyFont="1">
      <alignment/>
      <protection/>
    </xf>
    <xf numFmtId="0" fontId="26" fillId="0" borderId="0" xfId="58" applyFont="1" applyAlignment="1">
      <alignment/>
      <protection/>
    </xf>
    <xf numFmtId="0" fontId="26" fillId="0" borderId="0" xfId="58" applyFont="1" applyAlignment="1">
      <alignment wrapText="1"/>
      <protection/>
    </xf>
    <xf numFmtId="3" fontId="26" fillId="0" borderId="0" xfId="58" applyNumberFormat="1" applyFont="1" applyAlignment="1">
      <alignment/>
      <protection/>
    </xf>
    <xf numFmtId="0" fontId="23" fillId="0" borderId="0" xfId="58">
      <alignment/>
      <protection/>
    </xf>
    <xf numFmtId="0" fontId="8" fillId="0" borderId="0" xfId="58" applyFont="1" applyAlignment="1">
      <alignment/>
      <protection/>
    </xf>
    <xf numFmtId="0" fontId="26" fillId="37" borderId="0" xfId="58" applyFont="1" applyFill="1">
      <alignment/>
      <protection/>
    </xf>
    <xf numFmtId="182" fontId="26" fillId="0" borderId="0" xfId="58" applyNumberFormat="1" applyFont="1">
      <alignment/>
      <protection/>
    </xf>
    <xf numFmtId="0" fontId="26" fillId="37" borderId="0" xfId="58" applyFont="1" applyFill="1" applyBorder="1">
      <alignment/>
      <protection/>
    </xf>
    <xf numFmtId="3" fontId="20" fillId="37" borderId="0" xfId="58" applyNumberFormat="1" applyFont="1" applyFill="1" applyBorder="1" applyAlignment="1">
      <alignment horizontal="right"/>
      <protection/>
    </xf>
    <xf numFmtId="0" fontId="23" fillId="37" borderId="0" xfId="58" applyFill="1" applyBorder="1">
      <alignment/>
      <protection/>
    </xf>
    <xf numFmtId="0" fontId="26" fillId="0" borderId="0" xfId="58" applyFont="1" applyFill="1">
      <alignment/>
      <protection/>
    </xf>
    <xf numFmtId="0" fontId="28" fillId="34" borderId="0" xfId="58" applyFont="1" applyFill="1" applyAlignment="1">
      <alignment vertical="center"/>
      <protection/>
    </xf>
    <xf numFmtId="0" fontId="20" fillId="0" borderId="0" xfId="58" applyFont="1" applyBorder="1" applyAlignment="1">
      <alignment vertical="center"/>
      <protection/>
    </xf>
    <xf numFmtId="3" fontId="26" fillId="0" borderId="0" xfId="58" applyNumberFormat="1" applyFont="1" applyAlignment="1" applyProtection="1">
      <alignment/>
      <protection/>
    </xf>
    <xf numFmtId="3" fontId="20" fillId="37" borderId="0" xfId="58" applyNumberFormat="1" applyFont="1" applyFill="1" applyBorder="1" applyAlignment="1" applyProtection="1">
      <alignment horizontal="right"/>
      <protection/>
    </xf>
    <xf numFmtId="0" fontId="23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3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4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13" fillId="32" borderId="12" xfId="58" applyNumberFormat="1" applyFont="1" applyFill="1" applyBorder="1" applyAlignment="1" applyProtection="1" quotePrefix="1">
      <alignment horizontal="center" vertical="center"/>
      <protection/>
    </xf>
    <xf numFmtId="179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34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9" fillId="39" borderId="20" xfId="58" applyFont="1" applyFill="1" applyBorder="1" applyAlignment="1">
      <alignment vertical="center"/>
      <protection/>
    </xf>
    <xf numFmtId="0" fontId="29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20" fillId="39" borderId="22" xfId="58" applyNumberFormat="1" applyFont="1" applyFill="1" applyBorder="1" applyAlignment="1" applyProtection="1" quotePrefix="1">
      <alignment horizontal="center" vertical="center"/>
      <protection/>
    </xf>
    <xf numFmtId="181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44" fillId="45" borderId="39" xfId="58" applyNumberFormat="1" applyFont="1" applyFill="1" applyBorder="1" applyAlignment="1" applyProtection="1">
      <alignment horizontal="center" vertical="center"/>
      <protection/>
    </xf>
    <xf numFmtId="181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9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6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34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6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20" fillId="39" borderId="17" xfId="58" applyNumberFormat="1" applyFont="1" applyFill="1" applyBorder="1" applyAlignment="1" applyProtection="1" quotePrefix="1">
      <alignment horizontal="center" vertical="center"/>
      <protection/>
    </xf>
    <xf numFmtId="3" fontId="20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4" fillId="39" borderId="27" xfId="66" applyNumberFormat="1" applyFont="1" applyFill="1" applyBorder="1" applyAlignment="1" applyProtection="1" quotePrefix="1">
      <alignment horizontal="right"/>
      <protection/>
    </xf>
    <xf numFmtId="0" fontId="15" fillId="39" borderId="28" xfId="66" applyFont="1" applyFill="1" applyBorder="1" applyAlignment="1" applyProtection="1">
      <alignment wrapText="1"/>
      <protection/>
    </xf>
    <xf numFmtId="181" fontId="14" fillId="39" borderId="31" xfId="66" applyNumberFormat="1" applyFont="1" applyFill="1" applyBorder="1" applyAlignment="1" applyProtection="1" quotePrefix="1">
      <alignment horizontal="right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6" fillId="39" borderId="32" xfId="66" applyFont="1" applyFill="1" applyBorder="1" applyAlignment="1" applyProtection="1">
      <alignment wrapText="1"/>
      <protection/>
    </xf>
    <xf numFmtId="181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1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34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50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9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44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44" fillId="45" borderId="29" xfId="58" applyNumberFormat="1" applyFont="1" applyFill="1" applyBorder="1" applyAlignment="1" applyProtection="1">
      <alignment horizontal="center" vertical="center"/>
      <protection/>
    </xf>
    <xf numFmtId="188" fontId="244" fillId="45" borderId="27" xfId="58" applyNumberFormat="1" applyFont="1" applyFill="1" applyBorder="1" applyAlignment="1" applyProtection="1">
      <alignment horizontal="center" vertical="center"/>
      <protection/>
    </xf>
    <xf numFmtId="188" fontId="244" fillId="45" borderId="33" xfId="58" applyNumberFormat="1" applyFont="1" applyFill="1" applyBorder="1" applyAlignment="1" applyProtection="1">
      <alignment horizontal="center" vertical="center"/>
      <protection/>
    </xf>
    <xf numFmtId="188" fontId="244" fillId="45" borderId="31" xfId="58" applyNumberFormat="1" applyFont="1" applyFill="1" applyBorder="1" applyAlignment="1" applyProtection="1">
      <alignment horizontal="center" vertical="center"/>
      <protection/>
    </xf>
    <xf numFmtId="188" fontId="244" fillId="45" borderId="42" xfId="58" applyNumberFormat="1" applyFont="1" applyFill="1" applyBorder="1" applyAlignment="1" applyProtection="1">
      <alignment horizontal="center" vertical="center"/>
      <protection/>
    </xf>
    <xf numFmtId="188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0" fillId="39" borderId="94" xfId="58" applyNumberFormat="1" applyFont="1" applyFill="1" applyBorder="1" applyAlignment="1" applyProtection="1" quotePrefix="1">
      <alignment horizontal="center" vertical="center"/>
      <protection/>
    </xf>
    <xf numFmtId="3" fontId="20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5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90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81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44" fillId="53" borderId="30" xfId="58" applyNumberFormat="1" applyFont="1" applyFill="1" applyBorder="1" applyAlignment="1" applyProtection="1">
      <alignment horizontal="center" vertical="center"/>
      <protection/>
    </xf>
    <xf numFmtId="188" fontId="244" fillId="53" borderId="34" xfId="58" applyNumberFormat="1" applyFont="1" applyFill="1" applyBorder="1" applyAlignment="1" applyProtection="1">
      <alignment horizontal="center" vertical="center"/>
      <protection/>
    </xf>
    <xf numFmtId="188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44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81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8" fontId="236" fillId="45" borderId="62" xfId="58" applyNumberFormat="1" applyFont="1" applyFill="1" applyBorder="1" applyAlignment="1" applyProtection="1">
      <alignment horizontal="center" vertical="center"/>
      <protection/>
    </xf>
    <xf numFmtId="188" fontId="236" fillId="45" borderId="64" xfId="58" applyNumberFormat="1" applyFont="1" applyFill="1" applyBorder="1" applyAlignment="1" applyProtection="1">
      <alignment horizontal="center" vertical="center"/>
      <protection/>
    </xf>
    <xf numFmtId="188" fontId="236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44" fillId="45" borderId="87" xfId="58" applyNumberFormat="1" applyFont="1" applyFill="1" applyBorder="1" applyAlignment="1" applyProtection="1">
      <alignment horizontal="center" vertical="center"/>
      <protection/>
    </xf>
    <xf numFmtId="188" fontId="244" fillId="45" borderId="84" xfId="58" applyNumberFormat="1" applyFont="1" applyFill="1" applyBorder="1" applyAlignment="1" applyProtection="1">
      <alignment horizontal="center" vertical="center"/>
      <protection/>
    </xf>
    <xf numFmtId="188" fontId="244" fillId="53" borderId="88" xfId="58" applyNumberFormat="1" applyFont="1" applyFill="1" applyBorder="1" applyAlignment="1" applyProtection="1">
      <alignment horizontal="center" vertical="center"/>
      <protection/>
    </xf>
    <xf numFmtId="188" fontId="244" fillId="53" borderId="39" xfId="58" applyNumberFormat="1" applyFont="1" applyFill="1" applyBorder="1" applyAlignment="1" applyProtection="1">
      <alignment horizontal="center" vertical="center"/>
      <protection/>
    </xf>
    <xf numFmtId="178" fontId="274" fillId="52" borderId="113" xfId="66" applyNumberFormat="1" applyFont="1" applyFill="1" applyBorder="1" applyAlignment="1">
      <alignment horizontal="right" vertical="center"/>
      <protection/>
    </xf>
    <xf numFmtId="181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67" fillId="39" borderId="103" xfId="62" applyNumberFormat="1" applyFont="1" applyFill="1" applyBorder="1" applyProtection="1">
      <alignment/>
      <protection/>
    </xf>
    <xf numFmtId="190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9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9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32" borderId="95" xfId="0" applyNumberFormat="1" applyFont="1" applyFill="1" applyBorder="1" applyAlignment="1" applyProtection="1">
      <alignment/>
      <protection/>
    </xf>
    <xf numFmtId="189" fontId="29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32" borderId="49" xfId="0" applyNumberFormat="1" applyFont="1" applyFill="1" applyBorder="1" applyAlignment="1" applyProtection="1">
      <alignment horizontal="right"/>
      <protection/>
    </xf>
    <xf numFmtId="189" fontId="29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8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8" fillId="32" borderId="0" xfId="61" applyNumberFormat="1" applyFont="1" applyFill="1" applyBorder="1" applyProtection="1">
      <alignment/>
      <protection/>
    </xf>
    <xf numFmtId="0" fontId="29" fillId="55" borderId="0" xfId="61" applyFont="1" applyFill="1" applyBorder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38" fillId="32" borderId="0" xfId="61" applyFont="1" applyFill="1" applyAlignment="1" applyProtection="1">
      <alignment horizontal="right"/>
      <protection/>
    </xf>
    <xf numFmtId="187" fontId="286" fillId="39" borderId="12" xfId="64" applyNumberFormat="1" applyFont="1" applyFill="1" applyBorder="1" applyAlignment="1" applyProtection="1">
      <alignment horizontal="center" vertical="center"/>
      <protection/>
    </xf>
    <xf numFmtId="186" fontId="278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Font="1" applyFill="1" applyBorder="1" applyAlignment="1" applyProtection="1">
      <alignment horizontal="center"/>
      <protection/>
    </xf>
    <xf numFmtId="0" fontId="26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NumberFormat="1" applyFont="1" applyFill="1" applyProtection="1">
      <alignment/>
      <protection/>
    </xf>
    <xf numFmtId="0" fontId="26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8" fillId="32" borderId="0" xfId="61" applyFont="1" applyFill="1" applyAlignment="1" applyProtection="1" quotePrefix="1">
      <alignment horizontal="left"/>
      <protection/>
    </xf>
    <xf numFmtId="0" fontId="38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6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9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9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9" fontId="83" fillId="39" borderId="12" xfId="58" applyNumberFormat="1" applyFont="1" applyFill="1" applyBorder="1" applyAlignment="1" applyProtection="1">
      <alignment horizontal="center" vertical="center"/>
      <protection/>
    </xf>
    <xf numFmtId="0" fontId="29" fillId="32" borderId="0" xfId="61" applyNumberFormat="1" applyFont="1" applyFill="1" applyBorder="1" applyProtection="1">
      <alignment/>
      <protection/>
    </xf>
    <xf numFmtId="0" fontId="29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8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8" fontId="46" fillId="32" borderId="0" xfId="61" applyNumberFormat="1" applyFont="1" applyFill="1" applyBorder="1" applyAlignment="1" applyProtection="1">
      <alignment horizontal="left"/>
      <protection/>
    </xf>
    <xf numFmtId="195" fontId="46" fillId="39" borderId="104" xfId="61" applyNumberFormat="1" applyFont="1" applyFill="1" applyBorder="1" applyAlignment="1" applyProtection="1" quotePrefix="1">
      <alignment horizontal="center"/>
      <protection/>
    </xf>
    <xf numFmtId="195" fontId="46" fillId="39" borderId="105" xfId="61" applyNumberFormat="1" applyFont="1" applyFill="1" applyBorder="1" applyAlignment="1" applyProtection="1" quotePrefix="1">
      <alignment horizontal="center"/>
      <protection/>
    </xf>
    <xf numFmtId="195" fontId="46" fillId="39" borderId="106" xfId="61" applyNumberFormat="1" applyFont="1" applyFill="1" applyBorder="1" applyAlignment="1" applyProtection="1" quotePrefix="1">
      <alignment horizontal="center"/>
      <protection/>
    </xf>
    <xf numFmtId="195" fontId="259" fillId="42" borderId="126" xfId="61" applyNumberFormat="1" applyFont="1" applyFill="1" applyBorder="1" applyAlignment="1" applyProtection="1" quotePrefix="1">
      <alignment horizontal="center" wrapText="1"/>
      <protection/>
    </xf>
    <xf numFmtId="195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61" applyNumberFormat="1" applyFont="1" applyFill="1" applyBorder="1" applyAlignment="1" applyProtection="1" quotePrefix="1">
      <alignment horizontal="center" wrapText="1"/>
      <protection/>
    </xf>
    <xf numFmtId="195" fontId="46" fillId="39" borderId="136" xfId="61" applyNumberFormat="1" applyFont="1" applyFill="1" applyBorder="1" applyAlignment="1" applyProtection="1" quotePrefix="1">
      <alignment horizontal="center" wrapText="1"/>
      <protection/>
    </xf>
    <xf numFmtId="178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6" fontId="259" fillId="42" borderId="132" xfId="61" applyNumberFormat="1" applyFont="1" applyFill="1" applyBorder="1" applyAlignment="1" applyProtection="1" quotePrefix="1">
      <alignment horizontal="center"/>
      <protection/>
    </xf>
    <xf numFmtId="179" fontId="295" fillId="42" borderId="132" xfId="61" applyNumberFormat="1" applyFont="1" applyFill="1" applyBorder="1" applyAlignment="1" applyProtection="1" quotePrefix="1">
      <alignment horizontal="center"/>
      <protection/>
    </xf>
    <xf numFmtId="196" fontId="242" fillId="61" borderId="132" xfId="61" applyNumberFormat="1" applyFont="1" applyFill="1" applyBorder="1" applyAlignment="1" applyProtection="1" quotePrefix="1">
      <alignment horizontal="center"/>
      <protection/>
    </xf>
    <xf numFmtId="179" fontId="240" fillId="61" borderId="132" xfId="61" applyNumberFormat="1" applyFont="1" applyFill="1" applyBorder="1" applyAlignment="1" applyProtection="1" quotePrefix="1">
      <alignment horizontal="center"/>
      <protection/>
    </xf>
    <xf numFmtId="179" fontId="38" fillId="32" borderId="0" xfId="61" applyNumberFormat="1" applyFont="1" applyFill="1" applyAlignment="1" applyProtection="1">
      <alignment horizontal="right"/>
      <protection/>
    </xf>
    <xf numFmtId="179" fontId="294" fillId="62" borderId="132" xfId="61" applyNumberFormat="1" applyFont="1" applyFill="1" applyBorder="1" applyAlignment="1" applyProtection="1" quotePrefix="1">
      <alignment horizontal="center"/>
      <protection/>
    </xf>
    <xf numFmtId="179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6" fontId="29" fillId="39" borderId="132" xfId="61" applyNumberFormat="1" applyFont="1" applyFill="1" applyBorder="1" applyAlignment="1" applyProtection="1" quotePrefix="1">
      <alignment horizontal="center"/>
      <protection/>
    </xf>
    <xf numFmtId="0" fontId="29" fillId="32" borderId="0" xfId="61" applyFont="1" applyFill="1" applyProtection="1">
      <alignment/>
      <protection/>
    </xf>
    <xf numFmtId="0" fontId="29" fillId="39" borderId="20" xfId="61" applyFont="1" applyFill="1" applyBorder="1" applyAlignment="1" applyProtection="1">
      <alignment horizontal="left"/>
      <protection/>
    </xf>
    <xf numFmtId="0" fontId="29" fillId="39" borderId="0" xfId="61" applyFont="1" applyFill="1" applyBorder="1" applyAlignment="1" applyProtection="1">
      <alignment horizontal="center"/>
      <protection/>
    </xf>
    <xf numFmtId="0" fontId="29" fillId="39" borderId="11" xfId="61" applyFont="1" applyFill="1" applyBorder="1" applyAlignment="1" applyProtection="1">
      <alignment horizontal="center"/>
      <protection/>
    </xf>
    <xf numFmtId="0" fontId="29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7" fillId="32" borderId="26" xfId="61" applyFont="1" applyFill="1" applyBorder="1" applyProtection="1">
      <alignment/>
      <protection/>
    </xf>
    <xf numFmtId="0" fontId="29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34" fillId="39" borderId="26" xfId="71" applyNumberFormat="1" applyFont="1" applyFill="1" applyBorder="1" applyAlignment="1" applyProtection="1">
      <alignment/>
      <protection/>
    </xf>
    <xf numFmtId="38" fontId="34" fillId="39" borderId="0" xfId="71" applyNumberFormat="1" applyFont="1" applyFill="1" applyBorder="1" applyAlignment="1" applyProtection="1">
      <alignment/>
      <protection/>
    </xf>
    <xf numFmtId="38" fontId="34" fillId="39" borderId="11" xfId="71" applyNumberFormat="1" applyFont="1" applyFill="1" applyBorder="1" applyAlignment="1" applyProtection="1">
      <alignment/>
      <protection/>
    </xf>
    <xf numFmtId="197" fontId="29" fillId="39" borderId="99" xfId="61" applyNumberFormat="1" applyFont="1" applyFill="1" applyBorder="1" applyAlignment="1" applyProtection="1">
      <alignment/>
      <protection/>
    </xf>
    <xf numFmtId="197" fontId="46" fillId="39" borderId="99" xfId="61" applyNumberFormat="1" applyFont="1" applyFill="1" applyBorder="1" applyAlignment="1" applyProtection="1">
      <alignment/>
      <protection/>
    </xf>
    <xf numFmtId="197" fontId="38" fillId="32" borderId="0" xfId="61" applyNumberFormat="1" applyFont="1" applyFill="1" applyAlignment="1" applyProtection="1">
      <alignment horizontal="right"/>
      <protection/>
    </xf>
    <xf numFmtId="197" fontId="29" fillId="39" borderId="139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9" fillId="39" borderId="82" xfId="61" applyNumberFormat="1" applyFont="1" applyFill="1" applyBorder="1" applyAlignment="1" applyProtection="1">
      <alignment/>
      <protection/>
    </xf>
    <xf numFmtId="197" fontId="46" fillId="39" borderId="82" xfId="61" applyNumberFormat="1" applyFont="1" applyFill="1" applyBorder="1" applyAlignment="1" applyProtection="1">
      <alignment/>
      <protection/>
    </xf>
    <xf numFmtId="197" fontId="29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9" fillId="39" borderId="129" xfId="61" applyNumberFormat="1" applyFont="1" applyFill="1" applyBorder="1" applyAlignment="1" applyProtection="1">
      <alignment/>
      <protection/>
    </xf>
    <xf numFmtId="197" fontId="46" fillId="39" borderId="129" xfId="61" applyNumberFormat="1" applyFont="1" applyFill="1" applyBorder="1" applyAlignment="1" applyProtection="1">
      <alignment/>
      <protection/>
    </xf>
    <xf numFmtId="197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9" fillId="39" borderId="64" xfId="61" applyNumberFormat="1" applyFont="1" applyFill="1" applyBorder="1" applyAlignment="1" applyProtection="1">
      <alignment/>
      <protection/>
    </xf>
    <xf numFmtId="197" fontId="46" fillId="39" borderId="64" xfId="61" applyNumberFormat="1" applyFont="1" applyFill="1" applyBorder="1" applyAlignment="1" applyProtection="1">
      <alignment/>
      <protection/>
    </xf>
    <xf numFmtId="197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9" fillId="39" borderId="66" xfId="61" applyNumberFormat="1" applyFont="1" applyFill="1" applyBorder="1" applyAlignment="1" applyProtection="1">
      <alignment/>
      <protection/>
    </xf>
    <xf numFmtId="197" fontId="46" fillId="39" borderId="66" xfId="61" applyNumberFormat="1" applyFont="1" applyFill="1" applyBorder="1" applyAlignment="1" applyProtection="1">
      <alignment/>
      <protection/>
    </xf>
    <xf numFmtId="197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9" fillId="32" borderId="61" xfId="61" applyNumberFormat="1" applyFont="1" applyFill="1" applyBorder="1" applyAlignment="1" applyProtection="1">
      <alignment/>
      <protection/>
    </xf>
    <xf numFmtId="197" fontId="46" fillId="32" borderId="61" xfId="61" applyNumberFormat="1" applyFont="1" applyFill="1" applyBorder="1" applyAlignment="1" applyProtection="1">
      <alignment/>
      <protection/>
    </xf>
    <xf numFmtId="197" fontId="46" fillId="32" borderId="138" xfId="61" applyNumberFormat="1" applyFont="1" applyFill="1" applyBorder="1" applyAlignment="1" applyProtection="1">
      <alignment/>
      <protection/>
    </xf>
    <xf numFmtId="197" fontId="46" fillId="39" borderId="139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left"/>
      <protection/>
    </xf>
    <xf numFmtId="0" fontId="29" fillId="39" borderId="59" xfId="61" applyFont="1" applyFill="1" applyBorder="1" applyAlignment="1" applyProtection="1">
      <alignment horizontal="left"/>
      <protection/>
    </xf>
    <xf numFmtId="0" fontId="29" fillId="39" borderId="60" xfId="61" applyFont="1" applyFill="1" applyBorder="1" applyAlignment="1" applyProtection="1">
      <alignment horizontal="left"/>
      <protection/>
    </xf>
    <xf numFmtId="197" fontId="46" fillId="39" borderId="140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center"/>
      <protection/>
    </xf>
    <xf numFmtId="0" fontId="29" fillId="39" borderId="28" xfId="61" applyFont="1" applyFill="1" applyBorder="1" applyAlignment="1" applyProtection="1">
      <alignment horizontal="center"/>
      <protection/>
    </xf>
    <xf numFmtId="0" fontId="29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9" fillId="45" borderId="99" xfId="61" applyNumberFormat="1" applyFont="1" applyFill="1" applyBorder="1" applyAlignment="1" applyProtection="1">
      <alignment/>
      <protection/>
    </xf>
    <xf numFmtId="197" fontId="46" fillId="45" borderId="99" xfId="61" applyNumberFormat="1" applyFont="1" applyFill="1" applyBorder="1" applyAlignment="1" applyProtection="1">
      <alignment/>
      <protection/>
    </xf>
    <xf numFmtId="197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9" fillId="45" borderId="129" xfId="61" applyNumberFormat="1" applyFont="1" applyFill="1" applyBorder="1" applyAlignment="1" applyProtection="1">
      <alignment/>
      <protection/>
    </xf>
    <xf numFmtId="197" fontId="46" fillId="45" borderId="129" xfId="61" applyNumberFormat="1" applyFont="1" applyFill="1" applyBorder="1" applyAlignment="1" applyProtection="1">
      <alignment/>
      <protection/>
    </xf>
    <xf numFmtId="197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9" fillId="45" borderId="64" xfId="61" applyNumberFormat="1" applyFont="1" applyFill="1" applyBorder="1" applyAlignment="1" applyProtection="1">
      <alignment/>
      <protection/>
    </xf>
    <xf numFmtId="197" fontId="46" fillId="45" borderId="64" xfId="61" applyNumberFormat="1" applyFont="1" applyFill="1" applyBorder="1" applyAlignment="1" applyProtection="1">
      <alignment/>
      <protection/>
    </xf>
    <xf numFmtId="197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9" fillId="45" borderId="66" xfId="61" applyNumberFormat="1" applyFont="1" applyFill="1" applyBorder="1" applyAlignment="1" applyProtection="1">
      <alignment/>
      <protection/>
    </xf>
    <xf numFmtId="197" fontId="46" fillId="45" borderId="66" xfId="61" applyNumberFormat="1" applyFont="1" applyFill="1" applyBorder="1" applyAlignment="1" applyProtection="1">
      <alignment/>
      <protection/>
    </xf>
    <xf numFmtId="197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7" fontId="74" fillId="45" borderId="62" xfId="61" applyNumberFormat="1" applyFont="1" applyFill="1" applyBorder="1" applyAlignment="1" applyProtection="1">
      <alignment/>
      <protection/>
    </xf>
    <xf numFmtId="197" fontId="78" fillId="45" borderId="62" xfId="61" applyNumberFormat="1" applyFont="1" applyFill="1" applyBorder="1" applyAlignment="1" applyProtection="1">
      <alignment/>
      <protection/>
    </xf>
    <xf numFmtId="197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7" fontId="74" fillId="45" borderId="64" xfId="61" applyNumberFormat="1" applyFont="1" applyFill="1" applyBorder="1" applyAlignment="1" applyProtection="1">
      <alignment/>
      <protection/>
    </xf>
    <xf numFmtId="197" fontId="78" fillId="45" borderId="64" xfId="61" applyNumberFormat="1" applyFont="1" applyFill="1" applyBorder="1" applyAlignment="1" applyProtection="1">
      <alignment/>
      <protection/>
    </xf>
    <xf numFmtId="197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7" fontId="74" fillId="45" borderId="63" xfId="61" applyNumberFormat="1" applyFont="1" applyFill="1" applyBorder="1" applyAlignment="1" applyProtection="1">
      <alignment/>
      <protection/>
    </xf>
    <xf numFmtId="197" fontId="78" fillId="45" borderId="63" xfId="61" applyNumberFormat="1" applyFont="1" applyFill="1" applyBorder="1" applyAlignment="1" applyProtection="1">
      <alignment/>
      <protection/>
    </xf>
    <xf numFmtId="197" fontId="78" fillId="45" borderId="149" xfId="61" applyNumberFormat="1" applyFont="1" applyFill="1" applyBorder="1" applyAlignment="1" applyProtection="1">
      <alignment/>
      <protection/>
    </xf>
    <xf numFmtId="0" fontId="29" fillId="39" borderId="40" xfId="61" applyFont="1" applyFill="1" applyBorder="1" applyAlignment="1" applyProtection="1">
      <alignment horizontal="left"/>
      <protection/>
    </xf>
    <xf numFmtId="0" fontId="29" fillId="39" borderId="25" xfId="61" applyFont="1" applyFill="1" applyBorder="1" applyAlignment="1" applyProtection="1">
      <alignment horizontal="left"/>
      <protection/>
    </xf>
    <xf numFmtId="0" fontId="29" fillId="39" borderId="11" xfId="61" applyFont="1" applyFill="1" applyBorder="1" applyAlignment="1" applyProtection="1">
      <alignment horizontal="left"/>
      <protection/>
    </xf>
    <xf numFmtId="0" fontId="29" fillId="39" borderId="40" xfId="61" applyFont="1" applyFill="1" applyBorder="1" applyAlignment="1" applyProtection="1">
      <alignment horizontal="center"/>
      <protection/>
    </xf>
    <xf numFmtId="0" fontId="29" fillId="39" borderId="25" xfId="61" applyFont="1" applyFill="1" applyBorder="1" applyAlignment="1" applyProtection="1">
      <alignment horizontal="center"/>
      <protection/>
    </xf>
    <xf numFmtId="0" fontId="29" fillId="39" borderId="97" xfId="61" applyFont="1" applyFill="1" applyBorder="1" applyAlignment="1" applyProtection="1">
      <alignment horizontal="center"/>
      <protection/>
    </xf>
    <xf numFmtId="0" fontId="29" fillId="39" borderId="58" xfId="61" applyFont="1" applyFill="1" applyBorder="1" applyAlignment="1" applyProtection="1">
      <alignment horizontal="left"/>
      <protection/>
    </xf>
    <xf numFmtId="0" fontId="29" fillId="39" borderId="58" xfId="61" applyFont="1" applyFill="1" applyBorder="1" applyAlignment="1" applyProtection="1">
      <alignment horizontal="center"/>
      <protection/>
    </xf>
    <xf numFmtId="0" fontId="29" fillId="39" borderId="59" xfId="61" applyFont="1" applyFill="1" applyBorder="1" applyAlignment="1" applyProtection="1">
      <alignment horizontal="center"/>
      <protection/>
    </xf>
    <xf numFmtId="0" fontId="29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7" fontId="29" fillId="42" borderId="130" xfId="61" applyNumberFormat="1" applyFont="1" applyFill="1" applyBorder="1" applyAlignment="1" applyProtection="1">
      <alignment/>
      <protection/>
    </xf>
    <xf numFmtId="197" fontId="46" fillId="42" borderId="130" xfId="61" applyNumberFormat="1" applyFont="1" applyFill="1" applyBorder="1" applyAlignment="1" applyProtection="1">
      <alignment/>
      <protection/>
    </xf>
    <xf numFmtId="197" fontId="46" fillId="42" borderId="153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/>
      <protection/>
    </xf>
    <xf numFmtId="0" fontId="38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9" fillId="48" borderId="61" xfId="61" applyNumberFormat="1" applyFont="1" applyFill="1" applyBorder="1" applyAlignment="1" applyProtection="1">
      <alignment/>
      <protection/>
    </xf>
    <xf numFmtId="197" fontId="46" fillId="48" borderId="61" xfId="61" applyNumberFormat="1" applyFont="1" applyFill="1" applyBorder="1" applyAlignment="1" applyProtection="1">
      <alignment/>
      <protection/>
    </xf>
    <xf numFmtId="197" fontId="46" fillId="48" borderId="138" xfId="61" applyNumberFormat="1" applyFont="1" applyFill="1" applyBorder="1" applyAlignment="1" applyProtection="1">
      <alignment/>
      <protection/>
    </xf>
    <xf numFmtId="197" fontId="29" fillId="39" borderId="63" xfId="61" applyNumberFormat="1" applyFont="1" applyFill="1" applyBorder="1" applyAlignment="1" applyProtection="1">
      <alignment/>
      <protection/>
    </xf>
    <xf numFmtId="197" fontId="46" fillId="39" borderId="63" xfId="61" applyNumberFormat="1" applyFont="1" applyFill="1" applyBorder="1" applyAlignment="1" applyProtection="1">
      <alignment/>
      <protection/>
    </xf>
    <xf numFmtId="197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7" fontId="74" fillId="45" borderId="19" xfId="61" applyNumberFormat="1" applyFont="1" applyFill="1" applyBorder="1" applyAlignment="1" applyProtection="1">
      <alignment/>
      <protection/>
    </xf>
    <xf numFmtId="197" fontId="78" fillId="45" borderId="19" xfId="61" applyNumberFormat="1" applyFont="1" applyFill="1" applyBorder="1" applyAlignment="1" applyProtection="1">
      <alignment/>
      <protection/>
    </xf>
    <xf numFmtId="197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7" fontId="29" fillId="47" borderId="130" xfId="61" applyNumberFormat="1" applyFont="1" applyFill="1" applyBorder="1" applyAlignment="1" applyProtection="1">
      <alignment/>
      <protection/>
    </xf>
    <xf numFmtId="197" fontId="46" fillId="47" borderId="130" xfId="61" applyNumberFormat="1" applyFont="1" applyFill="1" applyBorder="1" applyAlignment="1" applyProtection="1">
      <alignment/>
      <protection/>
    </xf>
    <xf numFmtId="197" fontId="46" fillId="63" borderId="130" xfId="61" applyNumberFormat="1" applyFont="1" applyFill="1" applyBorder="1" applyAlignment="1" applyProtection="1">
      <alignment/>
      <protection/>
    </xf>
    <xf numFmtId="197" fontId="46" fillId="63" borderId="153" xfId="61" applyNumberFormat="1" applyFont="1" applyFill="1" applyBorder="1" applyAlignment="1" applyProtection="1">
      <alignment/>
      <protection/>
    </xf>
    <xf numFmtId="178" fontId="29" fillId="32" borderId="0" xfId="61" applyNumberFormat="1" applyFont="1" applyFill="1" applyProtection="1">
      <alignment/>
      <protection/>
    </xf>
    <xf numFmtId="178" fontId="29" fillId="55" borderId="0" xfId="61" applyNumberFormat="1" applyFont="1" applyFill="1" applyBorder="1" applyProtection="1">
      <alignment/>
      <protection/>
    </xf>
    <xf numFmtId="178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7" fontId="29" fillId="5" borderId="130" xfId="61" applyNumberFormat="1" applyFont="1" applyFill="1" applyBorder="1" applyAlignment="1" applyProtection="1">
      <alignment/>
      <protection/>
    </xf>
    <xf numFmtId="197" fontId="46" fillId="5" borderId="130" xfId="61" applyNumberFormat="1" applyFont="1" applyFill="1" applyBorder="1" applyAlignment="1" applyProtection="1">
      <alignment/>
      <protection/>
    </xf>
    <xf numFmtId="197" fontId="46" fillId="5" borderId="153" xfId="61" applyNumberFormat="1" applyFont="1" applyFill="1" applyBorder="1" applyAlignment="1" applyProtection="1">
      <alignment/>
      <protection/>
    </xf>
    <xf numFmtId="189" fontId="283" fillId="39" borderId="82" xfId="61" applyNumberFormat="1" applyFont="1" applyFill="1" applyBorder="1" applyAlignment="1" applyProtection="1" quotePrefix="1">
      <alignment/>
      <protection/>
    </xf>
    <xf numFmtId="189" fontId="282" fillId="39" borderId="82" xfId="61" applyNumberFormat="1" applyFont="1" applyFill="1" applyBorder="1" applyAlignment="1" applyProtection="1" quotePrefix="1">
      <alignment/>
      <protection/>
    </xf>
    <xf numFmtId="189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7" fontId="29" fillId="42" borderId="101" xfId="61" applyNumberFormat="1" applyFont="1" applyFill="1" applyBorder="1" applyAlignment="1" applyProtection="1">
      <alignment/>
      <protection/>
    </xf>
    <xf numFmtId="197" fontId="46" fillId="42" borderId="101" xfId="61" applyNumberFormat="1" applyFont="1" applyFill="1" applyBorder="1" applyAlignment="1" applyProtection="1">
      <alignment/>
      <protection/>
    </xf>
    <xf numFmtId="197" fontId="46" fillId="42" borderId="157" xfId="61" applyNumberFormat="1" applyFont="1" applyFill="1" applyBorder="1" applyAlignment="1" applyProtection="1">
      <alignment/>
      <protection/>
    </xf>
    <xf numFmtId="197" fontId="29" fillId="32" borderId="0" xfId="61" applyNumberFormat="1" applyFont="1" applyFill="1" applyBorder="1" applyAlignment="1" applyProtection="1" quotePrefix="1">
      <alignment horizontal="right"/>
      <protection/>
    </xf>
    <xf numFmtId="189" fontId="47" fillId="42" borderId="113" xfId="61" applyNumberFormat="1" applyFont="1" applyFill="1" applyBorder="1" applyAlignment="1" applyProtection="1">
      <alignment horizontal="left"/>
      <protection/>
    </xf>
    <xf numFmtId="189" fontId="47" fillId="42" borderId="117" xfId="61" applyNumberFormat="1" applyFont="1" applyFill="1" applyBorder="1" applyAlignment="1" applyProtection="1">
      <alignment horizontal="left"/>
      <protection/>
    </xf>
    <xf numFmtId="189" fontId="47" fillId="42" borderId="114" xfId="61" applyNumberFormat="1" applyFont="1" applyFill="1" applyBorder="1" applyAlignment="1" applyProtection="1">
      <alignment horizontal="left"/>
      <protection/>
    </xf>
    <xf numFmtId="189" fontId="38" fillId="32" borderId="0" xfId="61" applyNumberFormat="1" applyFont="1" applyFill="1" applyAlignment="1" applyProtection="1">
      <alignment horizontal="right"/>
      <protection/>
    </xf>
    <xf numFmtId="197" fontId="29" fillId="42" borderId="89" xfId="61" applyNumberFormat="1" applyFont="1" applyFill="1" applyBorder="1" applyAlignment="1" applyProtection="1">
      <alignment/>
      <protection/>
    </xf>
    <xf numFmtId="197" fontId="46" fillId="42" borderId="89" xfId="61" applyNumberFormat="1" applyFont="1" applyFill="1" applyBorder="1" applyAlignment="1" applyProtection="1">
      <alignment/>
      <protection/>
    </xf>
    <xf numFmtId="197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4" fillId="39" borderId="26" xfId="71" applyNumberFormat="1" applyFont="1" applyFill="1" applyBorder="1" applyAlignment="1" applyProtection="1">
      <alignment horizontal="left"/>
      <protection/>
    </xf>
    <xf numFmtId="38" fontId="34" fillId="39" borderId="0" xfId="71" applyNumberFormat="1" applyFont="1" applyFill="1" applyBorder="1" applyAlignment="1" applyProtection="1">
      <alignment horizontal="left"/>
      <protection/>
    </xf>
    <xf numFmtId="38" fontId="34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9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9" fillId="64" borderId="66" xfId="61" applyNumberFormat="1" applyFont="1" applyFill="1" applyBorder="1" applyAlignment="1" applyProtection="1">
      <alignment/>
      <protection/>
    </xf>
    <xf numFmtId="197" fontId="46" fillId="64" borderId="66" xfId="61" applyNumberFormat="1" applyFont="1" applyFill="1" applyBorder="1" applyAlignment="1" applyProtection="1">
      <alignment/>
      <protection/>
    </xf>
    <xf numFmtId="197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7" fontId="29" fillId="39" borderId="89" xfId="61" applyNumberFormat="1" applyFont="1" applyFill="1" applyBorder="1" applyAlignment="1" applyProtection="1">
      <alignment/>
      <protection/>
    </xf>
    <xf numFmtId="197" fontId="46" fillId="39" borderId="89" xfId="61" applyNumberFormat="1" applyFont="1" applyFill="1" applyBorder="1" applyAlignment="1" applyProtection="1">
      <alignment/>
      <protection/>
    </xf>
    <xf numFmtId="197" fontId="46" fillId="39" borderId="158" xfId="61" applyNumberFormat="1" applyFont="1" applyFill="1" applyBorder="1" applyAlignment="1" applyProtection="1">
      <alignment/>
      <protection/>
    </xf>
    <xf numFmtId="189" fontId="282" fillId="32" borderId="105" xfId="61" applyNumberFormat="1" applyFont="1" applyFill="1" applyBorder="1" applyAlignment="1" applyProtection="1" quotePrefix="1">
      <alignment/>
      <protection/>
    </xf>
    <xf numFmtId="189" fontId="282" fillId="32" borderId="103" xfId="61" applyNumberFormat="1" applyFont="1" applyFill="1" applyBorder="1" applyAlignment="1" applyProtection="1" quotePrefix="1">
      <alignment/>
      <protection/>
    </xf>
    <xf numFmtId="3" fontId="29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9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8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9" fillId="55" borderId="0" xfId="61" applyNumberFormat="1" applyFont="1" applyFill="1" applyBorder="1" applyProtection="1">
      <alignment/>
      <protection/>
    </xf>
    <xf numFmtId="0" fontId="37" fillId="55" borderId="0" xfId="61" applyFont="1" applyFill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8" fillId="55" borderId="0" xfId="61" applyFont="1" applyFill="1" applyProtection="1">
      <alignment/>
      <protection/>
    </xf>
    <xf numFmtId="0" fontId="38" fillId="55" borderId="0" xfId="61" applyNumberFormat="1" applyFont="1" applyFill="1" applyProtection="1">
      <alignment/>
      <protection/>
    </xf>
    <xf numFmtId="0" fontId="38" fillId="55" borderId="0" xfId="61" applyFont="1" applyFill="1" applyBorder="1" applyProtection="1">
      <alignment/>
      <protection/>
    </xf>
    <xf numFmtId="0" fontId="90" fillId="39" borderId="98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90" fontId="80" fillId="65" borderId="159" xfId="61" applyNumberFormat="1" applyFont="1" applyFill="1" applyBorder="1" applyAlignment="1" applyProtection="1">
      <alignment horizontal="center"/>
      <protection/>
    </xf>
    <xf numFmtId="190" fontId="81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80" fillId="66" borderId="159" xfId="61" applyNumberFormat="1" applyFont="1" applyFill="1" applyBorder="1" applyAlignment="1" applyProtection="1">
      <alignment horizontal="center"/>
      <protection/>
    </xf>
    <xf numFmtId="190" fontId="81" fillId="66" borderId="160" xfId="61" applyNumberFormat="1" applyFont="1" applyFill="1" applyBorder="1" applyAlignment="1" applyProtection="1">
      <alignment horizontal="center"/>
      <protection/>
    </xf>
    <xf numFmtId="190" fontId="26" fillId="38" borderId="0" xfId="70" applyNumberFormat="1" applyFont="1" applyFill="1" applyProtection="1">
      <alignment/>
      <protection/>
    </xf>
    <xf numFmtId="190" fontId="81" fillId="67" borderId="161" xfId="61" applyNumberFormat="1" applyFont="1" applyFill="1" applyBorder="1" applyAlignment="1" applyProtection="1">
      <alignment horizontal="center"/>
      <protection/>
    </xf>
    <xf numFmtId="190" fontId="38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7" fillId="55" borderId="0" xfId="61" applyNumberFormat="1" applyFont="1" applyFill="1" applyBorder="1" applyProtection="1">
      <alignment/>
      <protection/>
    </xf>
    <xf numFmtId="0" fontId="37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90" fontId="80" fillId="65" borderId="165" xfId="61" applyNumberFormat="1" applyFont="1" applyFill="1" applyBorder="1" applyAlignment="1" applyProtection="1">
      <alignment horizontal="center"/>
      <protection/>
    </xf>
    <xf numFmtId="190" fontId="81" fillId="65" borderId="166" xfId="61" applyNumberFormat="1" applyFont="1" applyFill="1" applyBorder="1" applyAlignment="1" applyProtection="1">
      <alignment horizontal="center"/>
      <protection/>
    </xf>
    <xf numFmtId="190" fontId="80" fillId="66" borderId="165" xfId="61" applyNumberFormat="1" applyFont="1" applyFill="1" applyBorder="1" applyAlignment="1" applyProtection="1">
      <alignment horizontal="center"/>
      <protection/>
    </xf>
    <xf numFmtId="190" fontId="81" fillId="66" borderId="166" xfId="61" applyNumberFormat="1" applyFont="1" applyFill="1" applyBorder="1" applyAlignment="1" applyProtection="1">
      <alignment horizontal="center"/>
      <protection/>
    </xf>
    <xf numFmtId="190" fontId="81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297" fillId="65" borderId="159" xfId="61" applyNumberFormat="1" applyFont="1" applyFill="1" applyBorder="1" applyAlignment="1" applyProtection="1">
      <alignment horizontal="center"/>
      <protection/>
    </xf>
    <xf numFmtId="190" fontId="298" fillId="65" borderId="160" xfId="61" applyNumberFormat="1" applyFont="1" applyFill="1" applyBorder="1" applyAlignment="1" applyProtection="1">
      <alignment horizontal="center"/>
      <protection/>
    </xf>
    <xf numFmtId="190" fontId="299" fillId="66" borderId="159" xfId="61" applyNumberFormat="1" applyFont="1" applyFill="1" applyBorder="1" applyAlignment="1" applyProtection="1">
      <alignment horizontal="center"/>
      <protection/>
    </xf>
    <xf numFmtId="190" fontId="300" fillId="66" borderId="160" xfId="61" applyNumberFormat="1" applyFont="1" applyFill="1" applyBorder="1" applyAlignment="1" applyProtection="1">
      <alignment horizontal="center"/>
      <protection/>
    </xf>
    <xf numFmtId="190" fontId="301" fillId="67" borderId="161" xfId="61" applyNumberFormat="1" applyFont="1" applyFill="1" applyBorder="1" applyAlignment="1" applyProtection="1">
      <alignment horizontal="center"/>
      <protection/>
    </xf>
    <xf numFmtId="190" fontId="302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13" fillId="39" borderId="164" xfId="61" applyNumberFormat="1" applyFont="1" applyFill="1" applyBorder="1" applyAlignment="1" applyProtection="1">
      <alignment horizontal="center"/>
      <protection/>
    </xf>
    <xf numFmtId="190" fontId="297" fillId="65" borderId="165" xfId="61" applyNumberFormat="1" applyFont="1" applyFill="1" applyBorder="1" applyAlignment="1" applyProtection="1">
      <alignment horizontal="center"/>
      <protection/>
    </xf>
    <xf numFmtId="190" fontId="298" fillId="65" borderId="166" xfId="61" applyNumberFormat="1" applyFont="1" applyFill="1" applyBorder="1" applyAlignment="1" applyProtection="1">
      <alignment horizontal="center"/>
      <protection/>
    </xf>
    <xf numFmtId="190" fontId="299" fillId="66" borderId="165" xfId="61" applyNumberFormat="1" applyFont="1" applyFill="1" applyBorder="1" applyAlignment="1" applyProtection="1">
      <alignment horizontal="center"/>
      <protection/>
    </xf>
    <xf numFmtId="190" fontId="300" fillId="66" borderId="166" xfId="61" applyNumberFormat="1" applyFont="1" applyFill="1" applyBorder="1" applyAlignment="1" applyProtection="1">
      <alignment horizontal="center"/>
      <protection/>
    </xf>
    <xf numFmtId="190" fontId="301" fillId="67" borderId="167" xfId="61" applyNumberFormat="1" applyFont="1" applyFill="1" applyBorder="1" applyAlignment="1" applyProtection="1">
      <alignment horizontal="center"/>
      <protection/>
    </xf>
    <xf numFmtId="190" fontId="302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6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5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200" fontId="250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2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6" fillId="39" borderId="0" xfId="58" applyFont="1" applyFill="1">
      <alignment/>
      <protection/>
    </xf>
    <xf numFmtId="188" fontId="244" fillId="45" borderId="17" xfId="58" applyNumberFormat="1" applyFont="1" applyFill="1" applyBorder="1" applyAlignment="1" applyProtection="1">
      <alignment horizontal="center" vertical="center"/>
      <protection/>
    </xf>
    <xf numFmtId="188" fontId="244" fillId="45" borderId="12" xfId="58" applyNumberFormat="1" applyFont="1" applyFill="1" applyBorder="1" applyAlignment="1" applyProtection="1">
      <alignment horizontal="center" vertical="center"/>
      <protection/>
    </xf>
    <xf numFmtId="188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8" fontId="244" fillId="45" borderId="75" xfId="58" applyNumberFormat="1" applyFont="1" applyFill="1" applyBorder="1" applyAlignment="1" applyProtection="1">
      <alignment horizontal="center" vertical="center"/>
      <protection/>
    </xf>
    <xf numFmtId="188" fontId="244" fillId="45" borderId="72" xfId="58" applyNumberFormat="1" applyFont="1" applyFill="1" applyBorder="1" applyAlignment="1" applyProtection="1">
      <alignment horizontal="center" vertical="center"/>
      <protection/>
    </xf>
    <xf numFmtId="188" fontId="244" fillId="45" borderId="70" xfId="58" applyNumberFormat="1" applyFont="1" applyFill="1" applyBorder="1" applyAlignment="1" applyProtection="1">
      <alignment horizontal="center" vertical="center"/>
      <protection/>
    </xf>
    <xf numFmtId="188" fontId="244" fillId="45" borderId="67" xfId="58" applyNumberFormat="1" applyFont="1" applyFill="1" applyBorder="1" applyAlignment="1" applyProtection="1">
      <alignment horizontal="center" vertical="center"/>
      <protection/>
    </xf>
    <xf numFmtId="188" fontId="244" fillId="53" borderId="87" xfId="58" applyNumberFormat="1" applyFont="1" applyFill="1" applyBorder="1" applyAlignment="1" applyProtection="1">
      <alignment horizontal="center" vertical="center"/>
      <protection/>
    </xf>
    <xf numFmtId="188" fontId="244" fillId="53" borderId="84" xfId="58" applyNumberFormat="1" applyFont="1" applyFill="1" applyBorder="1" applyAlignment="1" applyProtection="1">
      <alignment horizontal="center" vertical="center"/>
      <protection/>
    </xf>
    <xf numFmtId="188" fontId="244" fillId="48" borderId="17" xfId="58" applyNumberFormat="1" applyFont="1" applyFill="1" applyBorder="1" applyAlignment="1" applyProtection="1">
      <alignment horizontal="center" vertical="center"/>
      <protection/>
    </xf>
    <xf numFmtId="188" fontId="244" fillId="48" borderId="12" xfId="58" applyNumberFormat="1" applyFont="1" applyFill="1" applyBorder="1" applyAlignment="1" applyProtection="1">
      <alignment horizontal="center" vertical="center"/>
      <protection/>
    </xf>
    <xf numFmtId="188" fontId="244" fillId="48" borderId="18" xfId="58" applyNumberFormat="1" applyFont="1" applyFill="1" applyBorder="1" applyAlignment="1" applyProtection="1">
      <alignment horizontal="center" vertical="center"/>
      <protection/>
    </xf>
    <xf numFmtId="188" fontId="244" fillId="4" borderId="18" xfId="58" applyNumberFormat="1" applyFont="1" applyFill="1" applyBorder="1" applyAlignment="1" applyProtection="1">
      <alignment horizontal="center" vertical="center"/>
      <protection/>
    </xf>
    <xf numFmtId="188" fontId="244" fillId="5" borderId="18" xfId="58" applyNumberFormat="1" applyFont="1" applyFill="1" applyBorder="1" applyAlignment="1" applyProtection="1">
      <alignment horizontal="center" vertical="center"/>
      <protection/>
    </xf>
    <xf numFmtId="188" fontId="244" fillId="45" borderId="38" xfId="58" applyNumberFormat="1" applyFont="1" applyFill="1" applyBorder="1" applyAlignment="1" applyProtection="1">
      <alignment horizontal="center" vertical="center"/>
      <protection/>
    </xf>
    <xf numFmtId="188" fontId="244" fillId="45" borderId="36" xfId="58" applyNumberFormat="1" applyFont="1" applyFill="1" applyBorder="1" applyAlignment="1" applyProtection="1">
      <alignment horizontal="center" vertical="center"/>
      <protection/>
    </xf>
    <xf numFmtId="188" fontId="244" fillId="32" borderId="17" xfId="58" applyNumberFormat="1" applyFont="1" applyFill="1" applyBorder="1" applyAlignment="1" applyProtection="1">
      <alignment horizontal="center" vertical="center"/>
      <protection/>
    </xf>
    <xf numFmtId="188" fontId="244" fillId="32" borderId="12" xfId="58" applyNumberFormat="1" applyFont="1" applyFill="1" applyBorder="1" applyAlignment="1" applyProtection="1">
      <alignment horizontal="center" vertical="center"/>
      <protection/>
    </xf>
    <xf numFmtId="188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30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4" fontId="32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4" fontId="31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7" fillId="71" borderId="0" xfId="58" applyFont="1" applyFill="1" applyBorder="1">
      <alignment/>
      <protection/>
    </xf>
    <xf numFmtId="0" fontId="26" fillId="71" borderId="0" xfId="58" applyFont="1" applyFill="1" applyBorder="1">
      <alignment/>
      <protection/>
    </xf>
    <xf numFmtId="0" fontId="27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1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1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2" fontId="311" fillId="71" borderId="61" xfId="58" applyNumberFormat="1" applyFont="1" applyFill="1" applyBorder="1" applyAlignment="1">
      <alignment horizontal="left"/>
      <protection/>
    </xf>
    <xf numFmtId="182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2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2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15" fillId="71" borderId="63" xfId="58" applyFont="1" applyFill="1" applyBorder="1">
      <alignment/>
      <protection/>
    </xf>
    <xf numFmtId="182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1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6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20" fillId="71" borderId="62" xfId="58" applyFont="1" applyFill="1" applyBorder="1" applyAlignment="1">
      <alignment horizontal="left"/>
      <protection/>
    </xf>
    <xf numFmtId="0" fontId="20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20" fillId="71" borderId="64" xfId="58" applyFont="1" applyFill="1" applyBorder="1" applyAlignment="1" quotePrefix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20" fillId="71" borderId="66" xfId="58" applyFont="1" applyFill="1" applyBorder="1" applyAlignment="1">
      <alignment horizontal="left"/>
      <protection/>
    </xf>
    <xf numFmtId="0" fontId="20" fillId="71" borderId="129" xfId="58" applyFont="1" applyFill="1" applyBorder="1" applyAlignment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7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49" fontId="302" fillId="39" borderId="13" xfId="58" applyNumberFormat="1" applyFont="1" applyFill="1" applyBorder="1" applyAlignment="1" applyProtection="1">
      <alignment horizontal="center" vertical="center" wrapText="1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8" fontId="244" fillId="27" borderId="31" xfId="58" applyNumberFormat="1" applyFont="1" applyFill="1" applyBorder="1" applyAlignment="1" applyProtection="1">
      <alignment horizontal="center" vertical="center"/>
      <protection/>
    </xf>
    <xf numFmtId="188" fontId="244" fillId="4" borderId="97" xfId="58" applyNumberFormat="1" applyFont="1" applyFill="1" applyBorder="1" applyAlignment="1" applyProtection="1">
      <alignment horizontal="center" vertical="center"/>
      <protection/>
    </xf>
    <xf numFmtId="188" fontId="244" fillId="4" borderId="17" xfId="58" applyNumberFormat="1" applyFont="1" applyFill="1" applyBorder="1" applyAlignment="1" applyProtection="1">
      <alignment horizontal="center" vertical="center"/>
      <protection/>
    </xf>
    <xf numFmtId="188" fontId="244" fillId="4" borderId="13" xfId="58" applyNumberFormat="1" applyFont="1" applyFill="1" applyBorder="1" applyAlignment="1" applyProtection="1">
      <alignment horizontal="center" vertical="center"/>
      <protection/>
    </xf>
    <xf numFmtId="188" fontId="244" fillId="5" borderId="97" xfId="58" applyNumberFormat="1" applyFont="1" applyFill="1" applyBorder="1" applyAlignment="1" applyProtection="1">
      <alignment horizontal="center" vertical="center"/>
      <protection/>
    </xf>
    <xf numFmtId="188" fontId="244" fillId="5" borderId="17" xfId="58" applyNumberFormat="1" applyFont="1" applyFill="1" applyBorder="1" applyAlignment="1" applyProtection="1">
      <alignment horizontal="center" vertical="center"/>
      <protection/>
    </xf>
    <xf numFmtId="188" fontId="244" fillId="5" borderId="13" xfId="58" applyNumberFormat="1" applyFont="1" applyFill="1" applyBorder="1" applyAlignment="1" applyProtection="1">
      <alignment horizontal="center" vertical="center"/>
      <protection/>
    </xf>
    <xf numFmtId="188" fontId="244" fillId="45" borderId="124" xfId="58" applyNumberFormat="1" applyFont="1" applyFill="1" applyBorder="1" applyAlignment="1" applyProtection="1">
      <alignment horizontal="center" vertical="center"/>
      <protection/>
    </xf>
    <xf numFmtId="188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8" fontId="244" fillId="45" borderId="23" xfId="58" applyNumberFormat="1" applyFont="1" applyFill="1" applyBorder="1" applyAlignment="1" applyProtection="1">
      <alignment horizontal="center" vertical="center"/>
      <protection/>
    </xf>
    <xf numFmtId="188" fontId="244" fillId="45" borderId="92" xfId="58" applyNumberFormat="1" applyFont="1" applyFill="1" applyBorder="1" applyAlignment="1" applyProtection="1">
      <alignment horizontal="center" vertical="center"/>
      <protection/>
    </xf>
    <xf numFmtId="188" fontId="244" fillId="45" borderId="177" xfId="58" applyNumberFormat="1" applyFont="1" applyFill="1" applyBorder="1" applyAlignment="1" applyProtection="1">
      <alignment horizontal="center" vertical="center"/>
      <protection/>
    </xf>
    <xf numFmtId="188" fontId="244" fillId="53" borderId="180" xfId="58" applyNumberFormat="1" applyFont="1" applyFill="1" applyBorder="1" applyAlignment="1" applyProtection="1">
      <alignment horizontal="center" vertical="center"/>
      <protection/>
    </xf>
    <xf numFmtId="188" fontId="244" fillId="27" borderId="181" xfId="58" applyNumberFormat="1" applyFont="1" applyFill="1" applyBorder="1" applyAlignment="1" applyProtection="1">
      <alignment horizontal="center" vertical="center"/>
      <protection/>
    </xf>
    <xf numFmtId="188" fontId="244" fillId="27" borderId="182" xfId="58" applyNumberFormat="1" applyFont="1" applyFill="1" applyBorder="1" applyAlignment="1" applyProtection="1">
      <alignment horizontal="center" vertical="center"/>
      <protection/>
    </xf>
    <xf numFmtId="188" fontId="244" fillId="53" borderId="183" xfId="58" applyNumberFormat="1" applyFont="1" applyFill="1" applyBorder="1" applyAlignment="1" applyProtection="1">
      <alignment horizontal="center" vertical="center"/>
      <protection/>
    </xf>
    <xf numFmtId="188" fontId="244" fillId="53" borderId="171" xfId="58" applyNumberFormat="1" applyFont="1" applyFill="1" applyBorder="1" applyAlignment="1" applyProtection="1">
      <alignment horizontal="center" vertical="center"/>
      <protection/>
    </xf>
    <xf numFmtId="181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7" fontId="321" fillId="45" borderId="66" xfId="61" applyNumberFormat="1" applyFont="1" applyFill="1" applyBorder="1" applyAlignment="1" applyProtection="1">
      <alignment/>
      <protection/>
    </xf>
    <xf numFmtId="197" fontId="322" fillId="45" borderId="66" xfId="61" applyNumberFormat="1" applyFont="1" applyFill="1" applyBorder="1" applyAlignment="1" applyProtection="1">
      <alignment/>
      <protection/>
    </xf>
    <xf numFmtId="197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8" fontId="244" fillId="32" borderId="13" xfId="58" applyNumberFormat="1" applyFont="1" applyFill="1" applyBorder="1" applyAlignment="1" applyProtection="1">
      <alignment horizontal="center" vertical="center"/>
      <protection/>
    </xf>
    <xf numFmtId="188" fontId="244" fillId="45" borderId="60" xfId="58" applyNumberFormat="1" applyFont="1" applyFill="1" applyBorder="1" applyAlignment="1" applyProtection="1">
      <alignment horizontal="center" vertical="center"/>
      <protection/>
    </xf>
    <xf numFmtId="188" fontId="244" fillId="45" borderId="184" xfId="58" applyNumberFormat="1" applyFont="1" applyFill="1" applyBorder="1" applyAlignment="1" applyProtection="1">
      <alignment horizontal="center" vertical="center"/>
      <protection/>
    </xf>
    <xf numFmtId="188" fontId="244" fillId="53" borderId="111" xfId="58" applyNumberFormat="1" applyFont="1" applyFill="1" applyBorder="1" applyAlignment="1" applyProtection="1">
      <alignment horizontal="center" vertical="center"/>
      <protection/>
    </xf>
    <xf numFmtId="188" fontId="244" fillId="53" borderId="146" xfId="58" applyNumberFormat="1" applyFont="1" applyFill="1" applyBorder="1" applyAlignment="1" applyProtection="1">
      <alignment horizontal="center" vertical="center"/>
      <protection/>
    </xf>
    <xf numFmtId="188" fontId="244" fillId="53" borderId="33" xfId="58" applyNumberFormat="1" applyFont="1" applyFill="1" applyBorder="1" applyAlignment="1" applyProtection="1">
      <alignment horizontal="center" vertical="center"/>
      <protection/>
    </xf>
    <xf numFmtId="188" fontId="244" fillId="53" borderId="29" xfId="58" applyNumberFormat="1" applyFont="1" applyFill="1" applyBorder="1" applyAlignment="1" applyProtection="1">
      <alignment horizontal="center" vertical="center"/>
      <protection/>
    </xf>
    <xf numFmtId="188" fontId="244" fillId="53" borderId="178" xfId="58" applyNumberFormat="1" applyFont="1" applyFill="1" applyBorder="1" applyAlignment="1" applyProtection="1">
      <alignment horizontal="center" vertical="center"/>
      <protection/>
    </xf>
    <xf numFmtId="188" fontId="244" fillId="53" borderId="177" xfId="58" applyNumberFormat="1" applyFont="1" applyFill="1" applyBorder="1" applyAlignment="1" applyProtection="1">
      <alignment horizontal="center" vertical="center"/>
      <protection/>
    </xf>
    <xf numFmtId="188" fontId="244" fillId="45" borderId="185" xfId="58" applyNumberFormat="1" applyFont="1" applyFill="1" applyBorder="1" applyAlignment="1" applyProtection="1">
      <alignment horizontal="center" vertical="center"/>
      <protection/>
    </xf>
    <xf numFmtId="188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8" fontId="244" fillId="45" borderId="188" xfId="58" applyNumberFormat="1" applyFont="1" applyFill="1" applyBorder="1" applyAlignment="1" applyProtection="1">
      <alignment horizontal="center" vertical="center"/>
      <protection/>
    </xf>
    <xf numFmtId="188" fontId="244" fillId="48" borderId="13" xfId="58" applyNumberFormat="1" applyFont="1" applyFill="1" applyBorder="1" applyAlignment="1" applyProtection="1">
      <alignment horizontal="center" vertical="center"/>
      <protection/>
    </xf>
    <xf numFmtId="3" fontId="256" fillId="5" borderId="97" xfId="58" applyNumberFormat="1" applyFont="1" applyFill="1" applyBorder="1" applyAlignment="1" applyProtection="1">
      <alignment vertical="center"/>
      <protection/>
    </xf>
    <xf numFmtId="188" fontId="244" fillId="45" borderId="189" xfId="58" applyNumberFormat="1" applyFont="1" applyFill="1" applyBorder="1" applyAlignment="1" applyProtection="1">
      <alignment horizontal="center" vertical="center"/>
      <protection/>
    </xf>
    <xf numFmtId="3" fontId="5" fillId="39" borderId="17" xfId="58" applyNumberFormat="1" applyFont="1" applyFill="1" applyBorder="1" applyAlignment="1" applyProtection="1">
      <alignment horizontal="right" vertical="center"/>
      <protection locked="0"/>
    </xf>
    <xf numFmtId="3" fontId="256" fillId="5" borderId="13" xfId="58" applyNumberFormat="1" applyFont="1" applyFill="1" applyBorder="1" applyAlignment="1" applyProtection="1">
      <alignment vertical="center"/>
      <protection locked="0"/>
    </xf>
    <xf numFmtId="188" fontId="244" fillId="53" borderId="70" xfId="58" applyNumberFormat="1" applyFont="1" applyFill="1" applyBorder="1" applyAlignment="1" applyProtection="1">
      <alignment horizontal="center" vertical="center"/>
      <protection/>
    </xf>
    <xf numFmtId="188" fontId="244" fillId="53" borderId="189" xfId="58" applyNumberFormat="1" applyFont="1" applyFill="1" applyBorder="1" applyAlignment="1" applyProtection="1">
      <alignment horizontal="center" vertic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3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6" fillId="39" borderId="122" xfId="71" applyNumberFormat="1" applyFont="1" applyFill="1" applyBorder="1" applyAlignment="1" applyProtection="1">
      <alignment horizontal="center"/>
      <protection/>
    </xf>
    <xf numFmtId="38" fontId="26" fillId="39" borderId="41" xfId="71" applyNumberFormat="1" applyFont="1" applyFill="1" applyBorder="1" applyAlignment="1" applyProtection="1">
      <alignment horizontal="center"/>
      <protection/>
    </xf>
    <xf numFmtId="38" fontId="26" fillId="39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323" fillId="39" borderId="26" xfId="62" applyFont="1" applyFill="1" applyBorder="1" applyAlignment="1" applyProtection="1">
      <alignment horizontal="center"/>
      <protection/>
    </xf>
    <xf numFmtId="0" fontId="323" fillId="39" borderId="0" xfId="62" applyFont="1" applyFill="1" applyBorder="1" applyAlignment="1" applyProtection="1">
      <alignment horizontal="center"/>
      <protection/>
    </xf>
    <xf numFmtId="0" fontId="323" fillId="39" borderId="11" xfId="62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6" fontId="226" fillId="39" borderId="109" xfId="53" applyNumberFormat="1" applyFill="1" applyBorder="1" applyAlignment="1" applyProtection="1">
      <alignment horizontal="center" vertical="center"/>
      <protection/>
    </xf>
    <xf numFmtId="186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4" fillId="32" borderId="0" xfId="61" applyFont="1" applyFill="1" applyBorder="1" applyAlignment="1" applyProtection="1">
      <alignment horizontal="center"/>
      <protection/>
    </xf>
    <xf numFmtId="194" fontId="287" fillId="32" borderId="0" xfId="6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3" fillId="32" borderId="109" xfId="63" applyNumberFormat="1" applyFont="1" applyFill="1" applyBorder="1" applyAlignment="1" applyProtection="1">
      <alignment horizontal="center" vertical="center"/>
      <protection locked="0"/>
    </xf>
    <xf numFmtId="14" fontId="33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3" fontId="326" fillId="32" borderId="109" xfId="58" applyNumberFormat="1" applyFont="1" applyFill="1" applyBorder="1" applyAlignment="1" applyProtection="1">
      <alignment horizontal="center" vertical="center"/>
      <protection locked="0"/>
    </xf>
    <xf numFmtId="3" fontId="326" fillId="32" borderId="25" xfId="58" applyNumberFormat="1" applyFont="1" applyFill="1" applyBorder="1" applyAlignment="1" applyProtection="1">
      <alignment horizontal="center" vertical="center"/>
      <protection locked="0"/>
    </xf>
    <xf numFmtId="3" fontId="326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328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8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5" fillId="13" borderId="14" xfId="58" applyFont="1" applyFill="1" applyBorder="1" applyAlignment="1" applyProtection="1">
      <alignment horizontal="center" vertical="center"/>
      <protection/>
    </xf>
    <xf numFmtId="0" fontId="25" fillId="13" borderId="15" xfId="58" applyFont="1" applyFill="1" applyBorder="1" applyAlignment="1" applyProtection="1">
      <alignment horizontal="center" vertical="center"/>
      <protection/>
    </xf>
    <xf numFmtId="0" fontId="25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  <xf numFmtId="1" fontId="5" fillId="0" borderId="30" xfId="58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4" t="str">
        <f>+OTCHET!B9</f>
        <v>ОУ “Бачо Киро”</v>
      </c>
      <c r="C2" s="1735"/>
      <c r="D2" s="1736"/>
      <c r="E2" s="1019"/>
      <c r="F2" s="1020">
        <f>+OTCHET!H9</f>
        <v>0</v>
      </c>
      <c r="G2" s="1021" t="str">
        <f>+OTCHET!F12</f>
        <v>5401</v>
      </c>
      <c r="H2" s="1022"/>
      <c r="I2" s="1737">
        <f>+OTCHET!H607</f>
        <v>0</v>
      </c>
      <c r="J2" s="1738"/>
      <c r="K2" s="1013"/>
      <c r="L2" s="1739">
        <f>OTCHET!H605</f>
        <v>0</v>
      </c>
      <c r="M2" s="1740"/>
      <c r="N2" s="1741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992</v>
      </c>
      <c r="T2" s="1742">
        <f>+OTCHET!I9</f>
        <v>0</v>
      </c>
      <c r="U2" s="1743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744" t="s">
        <v>995</v>
      </c>
      <c r="T4" s="1744"/>
      <c r="U4" s="1744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44012</v>
      </c>
      <c r="M6" s="1019"/>
      <c r="N6" s="1044" t="s">
        <v>997</v>
      </c>
      <c r="O6" s="1008"/>
      <c r="P6" s="1045">
        <f>OTCHET!F9</f>
        <v>44012</v>
      </c>
      <c r="Q6" s="1044" t="s">
        <v>997</v>
      </c>
      <c r="R6" s="1046"/>
      <c r="S6" s="1745">
        <f>+Q4</f>
        <v>2020</v>
      </c>
      <c r="T6" s="1745"/>
      <c r="U6" s="1745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725" t="s">
        <v>974</v>
      </c>
      <c r="T8" s="1726"/>
      <c r="U8" s="1727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44012</v>
      </c>
      <c r="H9" s="1019"/>
      <c r="I9" s="1069">
        <f>+L4</f>
        <v>2020</v>
      </c>
      <c r="J9" s="1070">
        <f>+L6</f>
        <v>44012</v>
      </c>
      <c r="K9" s="1071"/>
      <c r="L9" s="1072">
        <f>+L6</f>
        <v>44012</v>
      </c>
      <c r="M9" s="1071"/>
      <c r="N9" s="1073">
        <f>+L6</f>
        <v>44012</v>
      </c>
      <c r="O9" s="1074"/>
      <c r="P9" s="1075">
        <f>+L4</f>
        <v>2020</v>
      </c>
      <c r="Q9" s="1073">
        <f>+L6</f>
        <v>44012</v>
      </c>
      <c r="R9" s="1046"/>
      <c r="S9" s="1728" t="s">
        <v>975</v>
      </c>
      <c r="T9" s="1729"/>
      <c r="U9" s="1730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9" t="s">
        <v>1012</v>
      </c>
      <c r="T13" s="1690"/>
      <c r="U13" s="1691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2011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0" t="s">
        <v>1996</v>
      </c>
      <c r="T14" s="1681"/>
      <c r="U14" s="1682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1994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31" t="s">
        <v>1995</v>
      </c>
      <c r="T15" s="1732"/>
      <c r="U15" s="1733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0" t="s">
        <v>1014</v>
      </c>
      <c r="T16" s="1681"/>
      <c r="U16" s="1682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0" t="s">
        <v>1016</v>
      </c>
      <c r="T17" s="1681"/>
      <c r="U17" s="1682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0" t="s">
        <v>1018</v>
      </c>
      <c r="T18" s="1681"/>
      <c r="U18" s="1682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0" t="s">
        <v>1020</v>
      </c>
      <c r="T19" s="1681"/>
      <c r="U19" s="1682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0" t="s">
        <v>1022</v>
      </c>
      <c r="T20" s="1681"/>
      <c r="U20" s="1682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0" t="s">
        <v>1024</v>
      </c>
      <c r="T21" s="1681"/>
      <c r="U21" s="1682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10" t="s">
        <v>1997</v>
      </c>
      <c r="T22" s="1711"/>
      <c r="U22" s="1712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5" t="s">
        <v>1027</v>
      </c>
      <c r="T23" s="1696"/>
      <c r="U23" s="1697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9" t="s">
        <v>1030</v>
      </c>
      <c r="T25" s="1690"/>
      <c r="U25" s="1691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0" t="s">
        <v>1032</v>
      </c>
      <c r="T26" s="1681"/>
      <c r="U26" s="1682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10" t="s">
        <v>1034</v>
      </c>
      <c r="T27" s="1711"/>
      <c r="U27" s="1712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5" t="s">
        <v>1036</v>
      </c>
      <c r="T28" s="1696"/>
      <c r="U28" s="1697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5" t="s">
        <v>1043</v>
      </c>
      <c r="T35" s="1696"/>
      <c r="U35" s="1697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22" t="s">
        <v>1045</v>
      </c>
      <c r="T36" s="1723"/>
      <c r="U36" s="1724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6" t="s">
        <v>1047</v>
      </c>
      <c r="T37" s="1717"/>
      <c r="U37" s="1718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9" t="s">
        <v>1049</v>
      </c>
      <c r="T38" s="1720"/>
      <c r="U38" s="1721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5" t="s">
        <v>1051</v>
      </c>
      <c r="T40" s="1696"/>
      <c r="U40" s="1697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9" t="s">
        <v>1054</v>
      </c>
      <c r="T42" s="1690"/>
      <c r="U42" s="1691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0" t="s">
        <v>1056</v>
      </c>
      <c r="T43" s="1681"/>
      <c r="U43" s="1682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2014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0" t="s">
        <v>1057</v>
      </c>
      <c r="T44" s="1681"/>
      <c r="U44" s="1682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10" t="s">
        <v>1059</v>
      </c>
      <c r="T45" s="1711"/>
      <c r="U45" s="1712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5" t="s">
        <v>1061</v>
      </c>
      <c r="T46" s="1696"/>
      <c r="U46" s="1697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7" t="s">
        <v>1063</v>
      </c>
      <c r="T48" s="1708"/>
      <c r="U48" s="1709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14571</v>
      </c>
      <c r="J51" s="1102">
        <f>+IF(OR($P$2=98,$P$2=42,$P$2=96,$P$2=97),$Q51,0)</f>
        <v>3804</v>
      </c>
      <c r="K51" s="1095"/>
      <c r="L51" s="1102">
        <f>+IF($P$2=33,$Q51,0)</f>
        <v>0</v>
      </c>
      <c r="M51" s="1095"/>
      <c r="N51" s="1132">
        <f>+ROUND(+G51+J51+L51,0)</f>
        <v>3804</v>
      </c>
      <c r="O51" s="1097"/>
      <c r="P51" s="1101">
        <f>+ROUND(OTCHET!E205-SUM(OTCHET!E217:E219)+OTCHET!E271+IF(+OR(OTCHET!$F$12=5500,OTCHET!$F$12=5600),0,+OTCHET!E297),0)</f>
        <v>14571</v>
      </c>
      <c r="Q51" s="1102">
        <f>+ROUND(OTCHET!L205-SUM(OTCHET!L217:L219)+OTCHET!L271+IF(+OR(OTCHET!$F$12=5500,OTCHET!$F$12=5600),0,+OTCHET!L297),0)</f>
        <v>3804</v>
      </c>
      <c r="R51" s="1046"/>
      <c r="S51" s="1689" t="s">
        <v>1067</v>
      </c>
      <c r="T51" s="1690"/>
      <c r="U51" s="1691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0" t="s">
        <v>1069</v>
      </c>
      <c r="T52" s="1681"/>
      <c r="U52" s="1682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0" t="s">
        <v>1071</v>
      </c>
      <c r="T53" s="1681"/>
      <c r="U53" s="1682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0" t="s">
        <v>1073</v>
      </c>
      <c r="T54" s="1681"/>
      <c r="U54" s="1682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10" t="s">
        <v>1075</v>
      </c>
      <c r="T55" s="1711"/>
      <c r="U55" s="1712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14571</v>
      </c>
      <c r="J56" s="1208">
        <f>+ROUND(+SUM(J51:J55),0)</f>
        <v>3804</v>
      </c>
      <c r="K56" s="1095"/>
      <c r="L56" s="1208">
        <f>+ROUND(+SUM(L51:L55),0)</f>
        <v>0</v>
      </c>
      <c r="M56" s="1095"/>
      <c r="N56" s="1209">
        <f>+ROUND(+SUM(N51:N55),0)</f>
        <v>3804</v>
      </c>
      <c r="O56" s="1097"/>
      <c r="P56" s="1207">
        <f>+ROUND(+SUM(P51:P55),0)</f>
        <v>14571</v>
      </c>
      <c r="Q56" s="1208">
        <f>+ROUND(+SUM(Q51:Q55),0)</f>
        <v>3804</v>
      </c>
      <c r="R56" s="1046"/>
      <c r="S56" s="1695" t="s">
        <v>1077</v>
      </c>
      <c r="T56" s="1696"/>
      <c r="U56" s="1697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9" t="s">
        <v>1080</v>
      </c>
      <c r="T58" s="1690"/>
      <c r="U58" s="1691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0" t="s">
        <v>1082</v>
      </c>
      <c r="T59" s="1681"/>
      <c r="U59" s="1682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0" t="s">
        <v>1084</v>
      </c>
      <c r="T60" s="1681"/>
      <c r="U60" s="1682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10" t="s">
        <v>1086</v>
      </c>
      <c r="T61" s="1711"/>
      <c r="U61" s="1712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5" t="s">
        <v>1090</v>
      </c>
      <c r="T63" s="1696"/>
      <c r="U63" s="1697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9" t="s">
        <v>1093</v>
      </c>
      <c r="T65" s="1690"/>
      <c r="U65" s="1691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0" t="s">
        <v>1095</v>
      </c>
      <c r="T66" s="1681"/>
      <c r="U66" s="1682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5" t="s">
        <v>1097</v>
      </c>
      <c r="T67" s="1696"/>
      <c r="U67" s="1697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10835</v>
      </c>
      <c r="J69" s="1102">
        <f>+IF(OR($P$2=98,$P$2=42,$P$2=96,$P$2=97),$Q69,0)</f>
        <v>3976</v>
      </c>
      <c r="K69" s="1095"/>
      <c r="L69" s="1102">
        <f>+IF($P$2=33,$Q69,0)</f>
        <v>0</v>
      </c>
      <c r="M69" s="1095"/>
      <c r="N69" s="1132">
        <f>+ROUND(+G69+J69+L69,0)</f>
        <v>3976</v>
      </c>
      <c r="O69" s="1097"/>
      <c r="P69" s="1101">
        <f>+ROUND(+SUM(OTCHET!E255:E258)+IF(+OR(OTCHET!$F$12=5500,OTCHET!$F$12=5600),+OTCHET!E297,0),0)</f>
        <v>10835</v>
      </c>
      <c r="Q69" s="1102">
        <f>+ROUND(+SUM(OTCHET!L255:L258)+IF(+OR(OTCHET!$F$12=5500,OTCHET!$F$12=5600),+OTCHET!L297,0),0)</f>
        <v>3976</v>
      </c>
      <c r="R69" s="1046"/>
      <c r="S69" s="1689" t="s">
        <v>1100</v>
      </c>
      <c r="T69" s="1690"/>
      <c r="U69" s="1691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0" t="s">
        <v>1102</v>
      </c>
      <c r="T70" s="1681"/>
      <c r="U70" s="1682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10835</v>
      </c>
      <c r="J71" s="1208">
        <f>+ROUND(+SUM(J69:J70),0)</f>
        <v>3976</v>
      </c>
      <c r="K71" s="1095"/>
      <c r="L71" s="1208">
        <f>+ROUND(+SUM(L69:L70),0)</f>
        <v>0</v>
      </c>
      <c r="M71" s="1095"/>
      <c r="N71" s="1209">
        <f>+ROUND(+SUM(N69:N70),0)</f>
        <v>3976</v>
      </c>
      <c r="O71" s="1097"/>
      <c r="P71" s="1207">
        <f>+ROUND(+SUM(P69:P70),0)</f>
        <v>10835</v>
      </c>
      <c r="Q71" s="1208">
        <f>+ROUND(+SUM(Q69:Q70),0)</f>
        <v>3976</v>
      </c>
      <c r="R71" s="1046"/>
      <c r="S71" s="1695" t="s">
        <v>1104</v>
      </c>
      <c r="T71" s="1696"/>
      <c r="U71" s="1697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9" t="s">
        <v>1107</v>
      </c>
      <c r="T73" s="1690"/>
      <c r="U73" s="1691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0" t="s">
        <v>1109</v>
      </c>
      <c r="T74" s="1681"/>
      <c r="U74" s="1682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5" t="s">
        <v>1111</v>
      </c>
      <c r="T75" s="1696"/>
      <c r="U75" s="1697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25406</v>
      </c>
      <c r="J77" s="1233">
        <f>+ROUND(J56+J63+J67+J71+J75,0)</f>
        <v>7780</v>
      </c>
      <c r="K77" s="1095"/>
      <c r="L77" s="1233">
        <f>+ROUND(L56+L63+L67+L71+L75,0)</f>
        <v>0</v>
      </c>
      <c r="M77" s="1095"/>
      <c r="N77" s="1234">
        <f>+ROUND(N56+N63+N67+N71+N75,0)</f>
        <v>7780</v>
      </c>
      <c r="O77" s="1097"/>
      <c r="P77" s="1231">
        <f>+ROUND(P56+P63+P67+P71+P75,0)</f>
        <v>25406</v>
      </c>
      <c r="Q77" s="1232">
        <f>+ROUND(Q56+Q63+Q67+Q71+Q75,0)</f>
        <v>7780</v>
      </c>
      <c r="R77" s="1046"/>
      <c r="S77" s="1698" t="s">
        <v>1113</v>
      </c>
      <c r="T77" s="1699"/>
      <c r="U77" s="1700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11735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11735</v>
      </c>
      <c r="Q79" s="1108">
        <f>+ROUND(OTCHET!L419,0)</f>
        <v>0</v>
      </c>
      <c r="R79" s="1046"/>
      <c r="S79" s="1689" t="s">
        <v>1116</v>
      </c>
      <c r="T79" s="1690"/>
      <c r="U79" s="1691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0" t="s">
        <v>1118</v>
      </c>
      <c r="T80" s="1681"/>
      <c r="U80" s="1682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11735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11735</v>
      </c>
      <c r="Q81" s="1242">
        <f>+ROUND(Q79+Q80,0)</f>
        <v>0</v>
      </c>
      <c r="R81" s="1046"/>
      <c r="S81" s="1686" t="s">
        <v>1120</v>
      </c>
      <c r="T81" s="1687"/>
      <c r="U81" s="1688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3">
        <f>+IF(+SUM(F82:N82)=0,0,"Контрола: дефицит/излишък = финансиране с обратен знак (Г. + Д. = 0)")</f>
        <v>0</v>
      </c>
      <c r="C82" s="1714"/>
      <c r="D82" s="1715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-13671</v>
      </c>
      <c r="J83" s="1255">
        <f>+ROUND(J48,0)-ROUND(J77,0)+ROUND(J81,0)</f>
        <v>-7780</v>
      </c>
      <c r="K83" s="1095"/>
      <c r="L83" s="1255">
        <f>+ROUND(L48,0)-ROUND(L77,0)+ROUND(L81,0)</f>
        <v>0</v>
      </c>
      <c r="M83" s="1095"/>
      <c r="N83" s="1256">
        <f>+ROUND(N48,0)-ROUND(N77,0)+ROUND(N81,0)</f>
        <v>-7780</v>
      </c>
      <c r="O83" s="1257"/>
      <c r="P83" s="1254">
        <f>+ROUND(P48,0)-ROUND(P77,0)+ROUND(P81,0)</f>
        <v>-13671</v>
      </c>
      <c r="Q83" s="1255">
        <f>+ROUND(Q48,0)-ROUND(Q77,0)+ROUND(Q81,0)</f>
        <v>-7780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13671</v>
      </c>
      <c r="J84" s="1263">
        <f>+ROUND(J101,0)+ROUND(J120,0)+ROUND(J127,0)-ROUND(J132,0)</f>
        <v>7780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7780</v>
      </c>
      <c r="O84" s="1257"/>
      <c r="P84" s="1262">
        <f>+ROUND(P101,0)+ROUND(P120,0)+ROUND(P127,0)-ROUND(P132,0)</f>
        <v>13671</v>
      </c>
      <c r="Q84" s="1263">
        <f>+ROUND(Q101,0)+ROUND(Q120,0)+ROUND(Q127,0)-ROUND(Q132,0)</f>
        <v>7780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9" t="s">
        <v>1126</v>
      </c>
      <c r="T87" s="1690"/>
      <c r="U87" s="1691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0" t="s">
        <v>1128</v>
      </c>
      <c r="T88" s="1681"/>
      <c r="U88" s="1682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5" t="s">
        <v>1130</v>
      </c>
      <c r="T89" s="1696"/>
      <c r="U89" s="1697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9" t="s">
        <v>1133</v>
      </c>
      <c r="T91" s="1690"/>
      <c r="U91" s="1691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0" t="s">
        <v>1135</v>
      </c>
      <c r="T92" s="1681"/>
      <c r="U92" s="1682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0" t="s">
        <v>1137</v>
      </c>
      <c r="T93" s="1681"/>
      <c r="U93" s="1682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10" t="s">
        <v>1139</v>
      </c>
      <c r="T94" s="1711"/>
      <c r="U94" s="1712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5" t="s">
        <v>1141</v>
      </c>
      <c r="T95" s="1696"/>
      <c r="U95" s="1697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9" t="s">
        <v>1144</v>
      </c>
      <c r="T97" s="1690"/>
      <c r="U97" s="1691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0" t="s">
        <v>1146</v>
      </c>
      <c r="T98" s="1681"/>
      <c r="U98" s="1682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5" t="s">
        <v>1148</v>
      </c>
      <c r="T99" s="1696"/>
      <c r="U99" s="1697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7" t="s">
        <v>1150</v>
      </c>
      <c r="T101" s="1708"/>
      <c r="U101" s="1709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9" t="s">
        <v>1154</v>
      </c>
      <c r="T104" s="1690"/>
      <c r="U104" s="1691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0" t="s">
        <v>1156</v>
      </c>
      <c r="T105" s="1681"/>
      <c r="U105" s="1682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5" t="s">
        <v>1158</v>
      </c>
      <c r="T106" s="1696"/>
      <c r="U106" s="1697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01" t="s">
        <v>1161</v>
      </c>
      <c r="T108" s="1702"/>
      <c r="U108" s="1703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4" t="s">
        <v>1163</v>
      </c>
      <c r="T109" s="1705"/>
      <c r="U109" s="1706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5" t="s">
        <v>1165</v>
      </c>
      <c r="T110" s="1696"/>
      <c r="U110" s="1697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9" t="s">
        <v>1168</v>
      </c>
      <c r="T112" s="1690"/>
      <c r="U112" s="1691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0" t="s">
        <v>1170</v>
      </c>
      <c r="T113" s="1681"/>
      <c r="U113" s="1682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5" t="s">
        <v>1172</v>
      </c>
      <c r="T114" s="1696"/>
      <c r="U114" s="1697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9" t="s">
        <v>1175</v>
      </c>
      <c r="T116" s="1690"/>
      <c r="U116" s="1691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0" t="s">
        <v>1177</v>
      </c>
      <c r="T117" s="1681"/>
      <c r="U117" s="1682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5" t="s">
        <v>1179</v>
      </c>
      <c r="T118" s="1696"/>
      <c r="U118" s="1697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8" t="s">
        <v>1181</v>
      </c>
      <c r="T120" s="1699"/>
      <c r="U120" s="1700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9" t="s">
        <v>1184</v>
      </c>
      <c r="T122" s="1690"/>
      <c r="U122" s="1691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13671</v>
      </c>
      <c r="J123" s="1120">
        <f>+IF(OR($P$2=98,$P$2=42,$P$2=96,$P$2=97),$Q123,0)</f>
        <v>7780</v>
      </c>
      <c r="K123" s="1095"/>
      <c r="L123" s="1120">
        <f>+IF($P$2=33,$Q123,0)</f>
        <v>0</v>
      </c>
      <c r="M123" s="1095"/>
      <c r="N123" s="1121">
        <f>+ROUND(+G123+J123+L123,0)</f>
        <v>7780</v>
      </c>
      <c r="O123" s="1097"/>
      <c r="P123" s="1119">
        <f>+ROUND(OTCHET!E524,0)</f>
        <v>13671</v>
      </c>
      <c r="Q123" s="1120">
        <f>+ROUND(OTCHET!L524,0)</f>
        <v>7780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0" t="s">
        <v>1188</v>
      </c>
      <c r="T124" s="1681"/>
      <c r="U124" s="1682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1998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1999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3" t="s">
        <v>1190</v>
      </c>
      <c r="T126" s="1684"/>
      <c r="U126" s="1685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13671</v>
      </c>
      <c r="J127" s="1242">
        <f>+ROUND(+SUM(J122:J126),0)</f>
        <v>7780</v>
      </c>
      <c r="K127" s="1095"/>
      <c r="L127" s="1242">
        <f>+ROUND(+SUM(L122:L126),0)</f>
        <v>0</v>
      </c>
      <c r="M127" s="1095"/>
      <c r="N127" s="1243">
        <f>+ROUND(+SUM(N122:N126),0)</f>
        <v>7780</v>
      </c>
      <c r="O127" s="1097"/>
      <c r="P127" s="1241">
        <f>+ROUND(+SUM(P122:P126),0)</f>
        <v>13671</v>
      </c>
      <c r="Q127" s="1242">
        <f>+ROUND(+SUM(Q122:Q126),0)</f>
        <v>7780</v>
      </c>
      <c r="R127" s="1046"/>
      <c r="S127" s="1686" t="s">
        <v>1192</v>
      </c>
      <c r="T127" s="1687"/>
      <c r="U127" s="1688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9" t="s">
        <v>1195</v>
      </c>
      <c r="T129" s="1690"/>
      <c r="U129" s="1691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0" t="s">
        <v>1197</v>
      </c>
      <c r="T130" s="1681"/>
      <c r="U130" s="1682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92" t="s">
        <v>1199</v>
      </c>
      <c r="T131" s="1693"/>
      <c r="U131" s="1694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4" t="s">
        <v>1201</v>
      </c>
      <c r="T132" s="1675"/>
      <c r="U132" s="1676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7">
        <f>+IF(+SUM(F133:N133)=0,0,"Контрола: дефицит/излишък = финансиране с обратен знак (Г. + Д. = 0)")</f>
        <v>0</v>
      </c>
      <c r="C133" s="1677"/>
      <c r="D133" s="1677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>
        <f>+OTCHET!B605</f>
        <v>0</v>
      </c>
      <c r="D134" s="1247" t="s">
        <v>1203</v>
      </c>
      <c r="E134" s="1019"/>
      <c r="F134" s="1678"/>
      <c r="G134" s="1678"/>
      <c r="H134" s="1019"/>
      <c r="I134" s="1304" t="s">
        <v>1204</v>
      </c>
      <c r="J134" s="1305"/>
      <c r="K134" s="1019"/>
      <c r="L134" s="1678"/>
      <c r="M134" s="1678"/>
      <c r="N134" s="1678"/>
      <c r="O134" s="1299"/>
      <c r="P134" s="1679"/>
      <c r="Q134" s="1679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ОУ “Бачо Киро”</v>
      </c>
      <c r="C11" s="705"/>
      <c r="D11" s="705"/>
      <c r="E11" s="706" t="s">
        <v>969</v>
      </c>
      <c r="F11" s="707">
        <f>OTCHET!F9</f>
        <v>44012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6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Велико Търново</v>
      </c>
      <c r="C13" s="712"/>
      <c r="D13" s="712"/>
      <c r="E13" s="715" t="str">
        <f>+OTCHET!E12</f>
        <v>код по ЕБК:</v>
      </c>
      <c r="F13" s="232" t="str">
        <f>+OTCHET!F12</f>
        <v>5401</v>
      </c>
      <c r="G13" s="689"/>
      <c r="H13" s="235"/>
      <c r="I13" s="1747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7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8" t="s">
        <v>2071</v>
      </c>
      <c r="F17" s="1750" t="s">
        <v>2072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49"/>
      <c r="F18" s="1751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2015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25406</v>
      </c>
      <c r="F38" s="847">
        <f>F39+F43+F44+F46+SUM(F48:F52)+F55</f>
        <v>7780</v>
      </c>
      <c r="G38" s="848">
        <f>G39+G43+G44+G46+SUM(G48:G52)+G55</f>
        <v>7780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1978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1979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1980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1981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1982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1983</v>
      </c>
      <c r="C43" s="857" t="s">
        <v>728</v>
      </c>
      <c r="D43" s="856"/>
      <c r="E43" s="815">
        <f>+OTCHET!E205+OTCHET!E223+OTCHET!E271</f>
        <v>14571</v>
      </c>
      <c r="F43" s="815">
        <f t="shared" si="1"/>
        <v>3804</v>
      </c>
      <c r="G43" s="816">
        <f>+OTCHET!I205+OTCHET!I223+OTCHET!I271</f>
        <v>3804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1985</v>
      </c>
      <c r="C46" s="865" t="s">
        <v>729</v>
      </c>
      <c r="D46" s="864"/>
      <c r="E46" s="866">
        <f>+OTCHET!E255+OTCHET!E256+OTCHET!E257+OTCHET!E258</f>
        <v>10835</v>
      </c>
      <c r="F46" s="866">
        <f t="shared" si="1"/>
        <v>3976</v>
      </c>
      <c r="G46" s="867">
        <f>+OTCHET!I255+OTCHET!I256+OTCHET!I257+OTCHET!I258</f>
        <v>3976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1990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11735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11735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2010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-13671</v>
      </c>
      <c r="F64" s="927">
        <f>+F22-F38+F56-F63</f>
        <v>-7780</v>
      </c>
      <c r="G64" s="928">
        <f>+G22-G38+G56-G63</f>
        <v>-7780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13671</v>
      </c>
      <c r="F66" s="937">
        <f>SUM(+F68+F76+F77+F84+F85+F86+F89+F90+F91+F92+F93+F94+F95)</f>
        <v>7780</v>
      </c>
      <c r="G66" s="938">
        <f>SUM(+G68+G76+G77+G84+G85+G86+G89+G90+G91+G92+G93+G94+G95)</f>
        <v>7780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13671</v>
      </c>
      <c r="F86" s="905">
        <f>+F87+F88</f>
        <v>7780</v>
      </c>
      <c r="G86" s="906">
        <f>+G87+G88</f>
        <v>7780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13671</v>
      </c>
      <c r="F88" s="963">
        <f t="shared" si="5"/>
        <v>7780</v>
      </c>
      <c r="G88" s="964">
        <f>+OTCHET!I521+OTCHET!I524+OTCHET!I544</f>
        <v>7780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52" t="s">
        <v>986</v>
      </c>
      <c r="H108" s="1752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3">
        <f>+OTCHET!D603</f>
        <v>0</v>
      </c>
      <c r="F110" s="1753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3">
        <f>+OTCHET!G600</f>
        <v>0</v>
      </c>
      <c r="F114" s="1753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2">
      <selection activeCell="B7" sqref="B7:D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8" t="str">
        <f>VLOOKUP(E15,SMETKA,2,FALSE)</f>
        <v>ОТЧЕТНИ ДАННИ ПО ЕБК ЗА СМЕТКИТЕ ЗА СРЕДСТВАТА ОТ ЕВРОПЕЙСКИЯ СЪЮЗ - ДЕС</v>
      </c>
      <c r="C7" s="1829"/>
      <c r="D7" s="182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0" t="s">
        <v>2074</v>
      </c>
      <c r="C9" s="1831"/>
      <c r="D9" s="1832"/>
      <c r="E9" s="115">
        <v>43831</v>
      </c>
      <c r="F9" s="116">
        <v>44012</v>
      </c>
      <c r="G9" s="113"/>
      <c r="H9" s="1415"/>
      <c r="I9" s="1762"/>
      <c r="J9" s="1763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юни</v>
      </c>
      <c r="G10" s="113"/>
      <c r="H10" s="114"/>
      <c r="I10" s="1764" t="s">
        <v>968</v>
      </c>
      <c r="J10" s="176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5"/>
      <c r="J11" s="1765"/>
      <c r="K11" s="113"/>
      <c r="L11" s="113"/>
      <c r="M11" s="7">
        <v>1</v>
      </c>
      <c r="N11" s="108"/>
    </row>
    <row r="12" spans="2:14" ht="27" customHeight="1">
      <c r="B12" s="1792" t="str">
        <f>VLOOKUP(F12,PRBK,2,FALSE)</f>
        <v>Велико Търново</v>
      </c>
      <c r="C12" s="1793"/>
      <c r="D12" s="1794"/>
      <c r="E12" s="118" t="s">
        <v>962</v>
      </c>
      <c r="F12" s="1586" t="s">
        <v>1395</v>
      </c>
      <c r="G12" s="113"/>
      <c r="H12" s="114"/>
      <c r="I12" s="1765"/>
      <c r="J12" s="1765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2060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833" t="s">
        <v>2061</v>
      </c>
      <c r="F19" s="1834"/>
      <c r="G19" s="1834"/>
      <c r="H19" s="1835"/>
      <c r="I19" s="1839" t="s">
        <v>2062</v>
      </c>
      <c r="J19" s="1840"/>
      <c r="K19" s="1840"/>
      <c r="L19" s="1841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6" t="s">
        <v>468</v>
      </c>
      <c r="D22" s="182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6" t="s">
        <v>470</v>
      </c>
      <c r="D28" s="1827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6" t="s">
        <v>126</v>
      </c>
      <c r="D33" s="1827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6" t="s">
        <v>121</v>
      </c>
      <c r="D39" s="1827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>
        <v>0</v>
      </c>
      <c r="G77" s="159"/>
      <c r="H77" s="160">
        <v>0</v>
      </c>
      <c r="I77" s="158">
        <v>0</v>
      </c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1976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851"/>
      <c r="H91" s="154">
        <v>0</v>
      </c>
      <c r="I91" s="152"/>
      <c r="J91" s="1851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2073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1950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1955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4" t="str">
        <f>$B$7</f>
        <v>ОТЧЕТНИ ДАННИ ПО ЕБК ЗА СМЕТКИТЕ ЗА СРЕДСТВАТА ОТ ЕВРОПЕЙСКИЯ СЪЮЗ - ДЕС</v>
      </c>
      <c r="C174" s="1825"/>
      <c r="D174" s="1825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9" t="str">
        <f>$B$9</f>
        <v>ОУ “Бачо Киро”</v>
      </c>
      <c r="C176" s="1790"/>
      <c r="D176" s="1791"/>
      <c r="E176" s="115">
        <f>$E$9</f>
        <v>43831</v>
      </c>
      <c r="F176" s="226">
        <f>$F$9</f>
        <v>44012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2" t="str">
        <f>$B$12</f>
        <v>Велико Търново</v>
      </c>
      <c r="C179" s="1793"/>
      <c r="D179" s="1794"/>
      <c r="E179" s="231" t="s">
        <v>890</v>
      </c>
      <c r="F179" s="232" t="str">
        <f>$F$12</f>
        <v>5401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833" t="s">
        <v>2063</v>
      </c>
      <c r="F183" s="1834"/>
      <c r="G183" s="1834"/>
      <c r="H183" s="1835"/>
      <c r="I183" s="1842" t="s">
        <v>2064</v>
      </c>
      <c r="J183" s="1843"/>
      <c r="K183" s="1843"/>
      <c r="L183" s="1844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22" t="s">
        <v>744</v>
      </c>
      <c r="D187" s="1823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8" t="s">
        <v>747</v>
      </c>
      <c r="D190" s="1819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20" t="s">
        <v>194</v>
      </c>
      <c r="D196" s="1821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6" t="s">
        <v>199</v>
      </c>
      <c r="D204" s="181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8" t="s">
        <v>200</v>
      </c>
      <c r="D205" s="1819"/>
      <c r="E205" s="310">
        <f t="shared" si="48"/>
        <v>14571</v>
      </c>
      <c r="F205" s="274">
        <f t="shared" si="48"/>
        <v>14571</v>
      </c>
      <c r="G205" s="275">
        <f t="shared" si="48"/>
        <v>0</v>
      </c>
      <c r="H205" s="276">
        <f t="shared" si="48"/>
        <v>0</v>
      </c>
      <c r="I205" s="274">
        <f t="shared" si="48"/>
        <v>3804</v>
      </c>
      <c r="J205" s="275">
        <f t="shared" si="48"/>
        <v>0</v>
      </c>
      <c r="K205" s="276">
        <f t="shared" si="48"/>
        <v>0</v>
      </c>
      <c r="L205" s="310">
        <f t="shared" si="48"/>
        <v>3804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913</v>
      </c>
      <c r="J212" s="322">
        <f t="shared" si="49"/>
        <v>0</v>
      </c>
      <c r="K212" s="323">
        <f t="shared" si="49"/>
        <v>0</v>
      </c>
      <c r="L212" s="320">
        <f t="shared" si="49"/>
        <v>913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14571</v>
      </c>
      <c r="F215" s="296">
        <f t="shared" si="49"/>
        <v>14571</v>
      </c>
      <c r="G215" s="297">
        <f t="shared" si="49"/>
        <v>0</v>
      </c>
      <c r="H215" s="298">
        <f t="shared" si="49"/>
        <v>0</v>
      </c>
      <c r="I215" s="296">
        <f t="shared" si="49"/>
        <v>2891</v>
      </c>
      <c r="J215" s="297">
        <f t="shared" si="49"/>
        <v>0</v>
      </c>
      <c r="K215" s="298">
        <f t="shared" si="49"/>
        <v>0</v>
      </c>
      <c r="L215" s="295">
        <f t="shared" si="49"/>
        <v>2891</v>
      </c>
      <c r="M215" s="7">
        <f t="shared" si="42"/>
        <v>1</v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2" t="s">
        <v>272</v>
      </c>
      <c r="D223" s="1813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2" t="s">
        <v>722</v>
      </c>
      <c r="D227" s="1813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2" t="s">
        <v>219</v>
      </c>
      <c r="D233" s="1813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2" t="s">
        <v>221</v>
      </c>
      <c r="D236" s="1813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4" t="s">
        <v>222</v>
      </c>
      <c r="D237" s="1815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4" t="s">
        <v>223</v>
      </c>
      <c r="D238" s="1815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4" t="s">
        <v>1657</v>
      </c>
      <c r="D239" s="1815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2" t="s">
        <v>224</v>
      </c>
      <c r="D240" s="1813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2" t="s">
        <v>234</v>
      </c>
      <c r="D255" s="1813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2" t="s">
        <v>235</v>
      </c>
      <c r="D256" s="1813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2" t="s">
        <v>236</v>
      </c>
      <c r="D257" s="1813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2" t="s">
        <v>237</v>
      </c>
      <c r="D258" s="1813"/>
      <c r="E258" s="310">
        <f t="shared" si="62"/>
        <v>10835</v>
      </c>
      <c r="F258" s="274">
        <f t="shared" si="62"/>
        <v>10835</v>
      </c>
      <c r="G258" s="275">
        <f t="shared" si="62"/>
        <v>0</v>
      </c>
      <c r="H258" s="276">
        <f t="shared" si="62"/>
        <v>0</v>
      </c>
      <c r="I258" s="274">
        <f t="shared" si="62"/>
        <v>3976</v>
      </c>
      <c r="J258" s="275">
        <f t="shared" si="62"/>
        <v>0</v>
      </c>
      <c r="K258" s="276">
        <f t="shared" si="62"/>
        <v>0</v>
      </c>
      <c r="L258" s="310">
        <f t="shared" si="62"/>
        <v>3976</v>
      </c>
      <c r="M258" s="7">
        <f t="shared" si="61"/>
        <v>1</v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3976</v>
      </c>
      <c r="J262" s="297">
        <f t="shared" si="63"/>
        <v>0</v>
      </c>
      <c r="K262" s="298">
        <f t="shared" si="63"/>
        <v>0</v>
      </c>
      <c r="L262" s="295">
        <f t="shared" si="63"/>
        <v>3976</v>
      </c>
      <c r="M262" s="7">
        <f t="shared" si="61"/>
        <v>1</v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10835</v>
      </c>
      <c r="F264" s="288">
        <f t="shared" si="63"/>
        <v>10835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  <v>1</v>
      </c>
      <c r="N264" s="277"/>
    </row>
    <row r="265" spans="1:14" s="15" customFormat="1" ht="15.75">
      <c r="A265" s="22">
        <v>635</v>
      </c>
      <c r="B265" s="272">
        <v>4300</v>
      </c>
      <c r="C265" s="1812" t="s">
        <v>1662</v>
      </c>
      <c r="D265" s="1813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2" t="s">
        <v>1659</v>
      </c>
      <c r="D269" s="1813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2" t="s">
        <v>1660</v>
      </c>
      <c r="D270" s="1813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4" t="s">
        <v>247</v>
      </c>
      <c r="D271" s="1815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2" t="s">
        <v>273</v>
      </c>
      <c r="D272" s="1813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10" t="s">
        <v>248</v>
      </c>
      <c r="D275" s="1811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10" t="s">
        <v>249</v>
      </c>
      <c r="D276" s="1811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10" t="s">
        <v>623</v>
      </c>
      <c r="D284" s="1811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10" t="s">
        <v>685</v>
      </c>
      <c r="D287" s="1811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2" t="s">
        <v>686</v>
      </c>
      <c r="D288" s="1813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5" t="s">
        <v>914</v>
      </c>
      <c r="D293" s="1806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7" t="s">
        <v>694</v>
      </c>
      <c r="D297" s="1808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25406</v>
      </c>
      <c r="F301" s="396">
        <f t="shared" si="77"/>
        <v>25406</v>
      </c>
      <c r="G301" s="397">
        <f t="shared" si="77"/>
        <v>0</v>
      </c>
      <c r="H301" s="398">
        <f t="shared" si="77"/>
        <v>0</v>
      </c>
      <c r="I301" s="396">
        <f t="shared" si="77"/>
        <v>7780</v>
      </c>
      <c r="J301" s="397">
        <f t="shared" si="77"/>
        <v>0</v>
      </c>
      <c r="K301" s="398">
        <f t="shared" si="77"/>
        <v>0</v>
      </c>
      <c r="L301" s="395">
        <f t="shared" si="77"/>
        <v>7780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9"/>
      <c r="C306" s="1800"/>
      <c r="D306" s="1800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9"/>
      <c r="C308" s="1800"/>
      <c r="D308" s="1800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9"/>
      <c r="C311" s="1800"/>
      <c r="D311" s="1800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1"/>
      <c r="C344" s="1801"/>
      <c r="D344" s="1801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4" t="str">
        <f>$B$7</f>
        <v>ОТЧЕТНИ ДАННИ ПО ЕБК ЗА СМЕТКИТЕ ЗА СРЕДСТВАТА ОТ ЕВРОПЕЙСКИЯ СЪЮЗ - ДЕС</v>
      </c>
      <c r="C348" s="1804"/>
      <c r="D348" s="180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9" t="str">
        <f>$B$9</f>
        <v>ОУ “Бачо Киро”</v>
      </c>
      <c r="C350" s="1790"/>
      <c r="D350" s="1791"/>
      <c r="E350" s="115">
        <f>$E$9</f>
        <v>43831</v>
      </c>
      <c r="F350" s="407">
        <f>$F$9</f>
        <v>44012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2" t="str">
        <f>$B$12</f>
        <v>Велико Търново</v>
      </c>
      <c r="C353" s="1793"/>
      <c r="D353" s="1794"/>
      <c r="E353" s="410" t="s">
        <v>890</v>
      </c>
      <c r="F353" s="232" t="str">
        <f>$F$12</f>
        <v>5401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845" t="s">
        <v>2065</v>
      </c>
      <c r="F357" s="1846"/>
      <c r="G357" s="1846"/>
      <c r="H357" s="1847"/>
      <c r="I357" s="418" t="s">
        <v>2066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2" t="s">
        <v>276</v>
      </c>
      <c r="D361" s="1803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6" t="s">
        <v>287</v>
      </c>
      <c r="D375" s="1767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2013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2012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1940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6" t="s">
        <v>309</v>
      </c>
      <c r="D383" s="1767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6" t="s">
        <v>253</v>
      </c>
      <c r="D388" s="1767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6" t="s">
        <v>254</v>
      </c>
      <c r="D391" s="1767"/>
      <c r="E391" s="1378">
        <f aca="true" t="shared" si="87" ref="E391:L391">SUM(E392:E395)</f>
        <v>0</v>
      </c>
      <c r="F391" s="1668">
        <f t="shared" si="87"/>
        <v>0</v>
      </c>
      <c r="G391" s="1668">
        <f t="shared" si="87"/>
        <v>0</v>
      </c>
      <c r="H391" s="1668">
        <f t="shared" si="87"/>
        <v>0</v>
      </c>
      <c r="I391" s="1668">
        <f t="shared" si="87"/>
        <v>0</v>
      </c>
      <c r="J391" s="1668">
        <f t="shared" si="87"/>
        <v>0</v>
      </c>
      <c r="K391" s="1668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6">
        <v>0</v>
      </c>
      <c r="G392" s="1669">
        <v>0</v>
      </c>
      <c r="H392" s="154">
        <v>0</v>
      </c>
      <c r="I392" s="486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1467">
        <v>0</v>
      </c>
      <c r="G393" s="1669">
        <v>0</v>
      </c>
      <c r="H393" s="160">
        <v>0</v>
      </c>
      <c r="I393" s="1467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1467">
        <v>0</v>
      </c>
      <c r="G394" s="1669">
        <v>0</v>
      </c>
      <c r="H394" s="160">
        <v>0</v>
      </c>
      <c r="I394" s="1467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655">
        <v>0</v>
      </c>
      <c r="G395" s="1669">
        <v>0</v>
      </c>
      <c r="H395" s="175">
        <v>0</v>
      </c>
      <c r="I395" s="655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6" t="s">
        <v>256</v>
      </c>
      <c r="D396" s="1767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2016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6" t="s">
        <v>257</v>
      </c>
      <c r="D399" s="1767"/>
      <c r="E399" s="1378">
        <f aca="true" t="shared" si="89" ref="E399:L399">SUM(E400:E401)</f>
        <v>11735</v>
      </c>
      <c r="F399" s="459">
        <f t="shared" si="89"/>
        <v>11735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1941</v>
      </c>
      <c r="E400" s="1379">
        <f t="shared" si="81"/>
        <v>11735</v>
      </c>
      <c r="F400" s="1670">
        <v>11735</v>
      </c>
      <c r="G400" s="1619"/>
      <c r="H400" s="154">
        <v>0</v>
      </c>
      <c r="I400" s="1670">
        <v>0</v>
      </c>
      <c r="J400" s="1619"/>
      <c r="K400" s="154">
        <v>0</v>
      </c>
      <c r="L400" s="1379">
        <f>I400+J400+K400</f>
        <v>0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73"/>
      <c r="G401" s="1619"/>
      <c r="H401" s="472">
        <v>0</v>
      </c>
      <c r="I401" s="173"/>
      <c r="J401" s="161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6" t="s">
        <v>921</v>
      </c>
      <c r="D402" s="1767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6" t="s">
        <v>680</v>
      </c>
      <c r="D405" s="1767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6" t="s">
        <v>681</v>
      </c>
      <c r="D406" s="1767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6" t="s">
        <v>699</v>
      </c>
      <c r="D409" s="1767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6" t="s">
        <v>260</v>
      </c>
      <c r="D412" s="1767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11735</v>
      </c>
      <c r="F419" s="495">
        <f t="shared" si="95"/>
        <v>11735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6" t="s">
        <v>767</v>
      </c>
      <c r="D422" s="1767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6" t="s">
        <v>704</v>
      </c>
      <c r="D423" s="1767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6" t="s">
        <v>261</v>
      </c>
      <c r="D424" s="1767"/>
      <c r="E424" s="1378">
        <f>F424+G424+H424</f>
        <v>0</v>
      </c>
      <c r="F424" s="483"/>
      <c r="G424" s="484"/>
      <c r="H424" s="1475">
        <v>0</v>
      </c>
      <c r="I424" s="483"/>
      <c r="J424" s="1671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6" t="s">
        <v>683</v>
      </c>
      <c r="D425" s="1767"/>
      <c r="E425" s="1378">
        <f>F425+G425+H425</f>
        <v>0</v>
      </c>
      <c r="F425" s="483"/>
      <c r="G425" s="1671"/>
      <c r="H425" s="1612">
        <v>0</v>
      </c>
      <c r="I425" s="483"/>
      <c r="J425" s="1671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6" t="s">
        <v>925</v>
      </c>
      <c r="D426" s="1767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5" t="str">
        <f>$B$7</f>
        <v>ОТЧЕТНИ ДАННИ ПО ЕБК ЗА СМЕТКИТЕ ЗА СРЕДСТВАТА ОТ ЕВРОПЕЙСКИЯ СЪЮЗ - ДЕС</v>
      </c>
      <c r="C433" s="1796"/>
      <c r="D433" s="1796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9" t="str">
        <f>$B$9</f>
        <v>ОУ “Бачо Киро”</v>
      </c>
      <c r="C435" s="1790"/>
      <c r="D435" s="1791"/>
      <c r="E435" s="115">
        <f>$E$9</f>
        <v>43831</v>
      </c>
      <c r="F435" s="407">
        <f>$F$9</f>
        <v>44012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2" t="str">
        <f>$B$12</f>
        <v>Велико Търново</v>
      </c>
      <c r="C438" s="1793"/>
      <c r="D438" s="1794"/>
      <c r="E438" s="410" t="s">
        <v>890</v>
      </c>
      <c r="F438" s="232" t="str">
        <f>$F$12</f>
        <v>5401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3" t="s">
        <v>2067</v>
      </c>
      <c r="F442" s="1834"/>
      <c r="G442" s="1834"/>
      <c r="H442" s="1835"/>
      <c r="I442" s="522" t="s">
        <v>2068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-13671</v>
      </c>
      <c r="F445" s="546">
        <f t="shared" si="99"/>
        <v>-13671</v>
      </c>
      <c r="G445" s="547">
        <f t="shared" si="99"/>
        <v>0</v>
      </c>
      <c r="H445" s="548">
        <f t="shared" si="99"/>
        <v>0</v>
      </c>
      <c r="I445" s="546">
        <f t="shared" si="99"/>
        <v>-7780</v>
      </c>
      <c r="J445" s="547">
        <f t="shared" si="99"/>
        <v>0</v>
      </c>
      <c r="K445" s="548">
        <f t="shared" si="99"/>
        <v>0</v>
      </c>
      <c r="L445" s="549">
        <f t="shared" si="99"/>
        <v>-7780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13671</v>
      </c>
      <c r="F446" s="553">
        <f t="shared" si="100"/>
        <v>13671</v>
      </c>
      <c r="G446" s="554">
        <f t="shared" si="100"/>
        <v>0</v>
      </c>
      <c r="H446" s="555">
        <f t="shared" si="100"/>
        <v>0</v>
      </c>
      <c r="I446" s="553">
        <f t="shared" si="100"/>
        <v>7780</v>
      </c>
      <c r="J446" s="554">
        <f t="shared" si="100"/>
        <v>0</v>
      </c>
      <c r="K446" s="555">
        <f t="shared" si="100"/>
        <v>0</v>
      </c>
      <c r="L446" s="556">
        <f>+L597</f>
        <v>7780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7" t="str">
        <f>$B$7</f>
        <v>ОТЧЕТНИ ДАННИ ПО ЕБК ЗА СМЕТКИТЕ ЗА СРЕДСТВАТА ОТ ЕВРОПЕЙСКИЯ СЪЮЗ - ДЕС</v>
      </c>
      <c r="C449" s="1798"/>
      <c r="D449" s="1798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9" t="str">
        <f>$B$9</f>
        <v>ОУ “Бачо Киро”</v>
      </c>
      <c r="C451" s="1790"/>
      <c r="D451" s="1791"/>
      <c r="E451" s="115">
        <f>$E$9</f>
        <v>43831</v>
      </c>
      <c r="F451" s="407">
        <f>$F$9</f>
        <v>44012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2" t="str">
        <f>$B$12</f>
        <v>Велико Търново</v>
      </c>
      <c r="C454" s="1793"/>
      <c r="D454" s="1794"/>
      <c r="E454" s="410" t="s">
        <v>890</v>
      </c>
      <c r="F454" s="232" t="str">
        <f>$F$12</f>
        <v>5401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836" t="s">
        <v>2069</v>
      </c>
      <c r="F458" s="1837"/>
      <c r="G458" s="1837"/>
      <c r="H458" s="1838"/>
      <c r="I458" s="564" t="s">
        <v>2070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81" t="s">
        <v>768</v>
      </c>
      <c r="D461" s="1782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6" t="s">
        <v>771</v>
      </c>
      <c r="D465" s="1776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6" t="s">
        <v>1958</v>
      </c>
      <c r="D468" s="1776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1960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81" t="s">
        <v>774</v>
      </c>
      <c r="D471" s="1782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7" t="s">
        <v>781</v>
      </c>
      <c r="D478" s="1778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9" t="s">
        <v>929</v>
      </c>
      <c r="D481" s="1779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4" t="s">
        <v>934</v>
      </c>
      <c r="D497" s="1780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4" t="s">
        <v>24</v>
      </c>
      <c r="D502" s="1780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3" t="s">
        <v>935</v>
      </c>
      <c r="D503" s="1783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9" t="s">
        <v>33</v>
      </c>
      <c r="D512" s="1779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9" t="s">
        <v>37</v>
      </c>
      <c r="D516" s="1779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9" t="s">
        <v>936</v>
      </c>
      <c r="D521" s="1785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4" t="s">
        <v>937</v>
      </c>
      <c r="D524" s="1775"/>
      <c r="E524" s="578">
        <f aca="true" t="shared" si="120" ref="E524:L524">SUM(E525:E530)</f>
        <v>13671</v>
      </c>
      <c r="F524" s="587">
        <f t="shared" si="120"/>
        <v>13671</v>
      </c>
      <c r="G524" s="580">
        <f t="shared" si="120"/>
        <v>0</v>
      </c>
      <c r="H524" s="581">
        <f>SUM(H525:H530)</f>
        <v>0</v>
      </c>
      <c r="I524" s="587">
        <f t="shared" si="120"/>
        <v>7780</v>
      </c>
      <c r="J524" s="580">
        <f t="shared" si="120"/>
        <v>0</v>
      </c>
      <c r="K524" s="581">
        <f t="shared" si="120"/>
        <v>0</v>
      </c>
      <c r="L524" s="578">
        <f t="shared" si="120"/>
        <v>7780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13671</v>
      </c>
      <c r="F527" s="164">
        <v>13671</v>
      </c>
      <c r="G527" s="165"/>
      <c r="H527" s="585">
        <v>0</v>
      </c>
      <c r="I527" s="164">
        <v>7780</v>
      </c>
      <c r="J527" s="165"/>
      <c r="K527" s="585">
        <v>0</v>
      </c>
      <c r="L527" s="1387">
        <f t="shared" si="116"/>
        <v>7780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72">
        <v>0</v>
      </c>
      <c r="G528" s="1673">
        <v>0</v>
      </c>
      <c r="H528" s="585">
        <v>0</v>
      </c>
      <c r="I528" s="1672">
        <v>0</v>
      </c>
      <c r="J528" s="1673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72">
        <v>0</v>
      </c>
      <c r="G530" s="1673">
        <v>0</v>
      </c>
      <c r="H530" s="597">
        <v>0</v>
      </c>
      <c r="I530" s="1672">
        <v>0</v>
      </c>
      <c r="J530" s="1673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7" t="s">
        <v>313</v>
      </c>
      <c r="D531" s="1788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9" t="s">
        <v>939</v>
      </c>
      <c r="D535" s="1779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4" t="s">
        <v>940</v>
      </c>
      <c r="D536" s="1784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6" t="s">
        <v>941</v>
      </c>
      <c r="D541" s="1775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9" t="s">
        <v>942</v>
      </c>
      <c r="D544" s="1779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6" t="s">
        <v>951</v>
      </c>
      <c r="D566" s="1786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6" t="s">
        <v>956</v>
      </c>
      <c r="D586" s="1775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6" t="s">
        <v>833</v>
      </c>
      <c r="D591" s="1775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13671</v>
      </c>
      <c r="F597" s="663">
        <f t="shared" si="133"/>
        <v>13671</v>
      </c>
      <c r="G597" s="664">
        <f t="shared" si="133"/>
        <v>0</v>
      </c>
      <c r="H597" s="665">
        <f t="shared" si="133"/>
        <v>0</v>
      </c>
      <c r="I597" s="663">
        <f t="shared" si="133"/>
        <v>7780</v>
      </c>
      <c r="J597" s="664">
        <f t="shared" si="133"/>
        <v>0</v>
      </c>
      <c r="K597" s="666">
        <f t="shared" si="133"/>
        <v>0</v>
      </c>
      <c r="L597" s="662">
        <f t="shared" si="133"/>
        <v>7780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768"/>
      <c r="H600" s="1769"/>
      <c r="I600" s="1769"/>
      <c r="J600" s="1770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6" t="s">
        <v>877</v>
      </c>
      <c r="H601" s="1756"/>
      <c r="I601" s="1756"/>
      <c r="J601" s="1756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771"/>
      <c r="H603" s="1772"/>
      <c r="I603" s="1772"/>
      <c r="J603" s="1773"/>
      <c r="K603" s="103"/>
      <c r="L603" s="228"/>
      <c r="M603" s="7">
        <v>1</v>
      </c>
      <c r="N603" s="518"/>
    </row>
    <row r="604" spans="1:14" ht="21.75" customHeight="1">
      <c r="A604" s="23"/>
      <c r="B604" s="1754" t="s">
        <v>880</v>
      </c>
      <c r="C604" s="1755"/>
      <c r="D604" s="672" t="s">
        <v>881</v>
      </c>
      <c r="E604" s="673"/>
      <c r="F604" s="674"/>
      <c r="G604" s="1756" t="s">
        <v>877</v>
      </c>
      <c r="H604" s="1756"/>
      <c r="I604" s="1756"/>
      <c r="J604" s="1756"/>
      <c r="K604" s="103"/>
      <c r="L604" s="228"/>
      <c r="M604" s="7">
        <v>1</v>
      </c>
      <c r="N604" s="518"/>
    </row>
    <row r="605" spans="1:14" ht="24.75" customHeight="1">
      <c r="A605" s="36"/>
      <c r="B605" s="1757"/>
      <c r="C605" s="1758"/>
      <c r="D605" s="675" t="s">
        <v>882</v>
      </c>
      <c r="E605" s="676"/>
      <c r="F605" s="677"/>
      <c r="G605" s="678" t="s">
        <v>883</v>
      </c>
      <c r="H605" s="1759"/>
      <c r="I605" s="1760"/>
      <c r="J605" s="1761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759"/>
      <c r="I607" s="1760"/>
      <c r="J607" s="1761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4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  <c r="N619" s="8"/>
    </row>
    <row r="620" spans="2:14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  <c r="N620" s="8"/>
    </row>
    <row r="621" spans="2:14" ht="15.75">
      <c r="B621" s="1797" t="str">
        <f>$B$7</f>
        <v>ОТЧЕТНИ ДАННИ ПО ЕБК ЗА СМЕТКИТЕ ЗА СРЕДСТВАТА ОТ ЕВРОПЕЙСКИЯ СЪЮЗ - ДЕС</v>
      </c>
      <c r="C621" s="1798"/>
      <c r="D621" s="1798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  <c r="N621" s="8"/>
    </row>
    <row r="622" spans="2:14" ht="15.75">
      <c r="B622" s="228"/>
      <c r="C622" s="391"/>
      <c r="D622" s="400"/>
      <c r="E622" s="406" t="s">
        <v>464</v>
      </c>
      <c r="F622" s="406" t="s">
        <v>835</v>
      </c>
      <c r="G622" s="237"/>
      <c r="H622" s="1362" t="s">
        <v>1252</v>
      </c>
      <c r="I622" s="1363"/>
      <c r="J622" s="1364"/>
      <c r="K622" s="237"/>
      <c r="L622" s="237"/>
      <c r="M622" s="7">
        <f>(IF($E752&lt;&gt;0,$M$2,IF($L752&lt;&gt;0,$M$2,"")))</f>
        <v>1</v>
      </c>
      <c r="N622" s="8"/>
    </row>
    <row r="623" spans="2:14" ht="15.75">
      <c r="B623" s="1789" t="str">
        <f>$B$9</f>
        <v>ОУ “Бачо Киро”</v>
      </c>
      <c r="C623" s="1790"/>
      <c r="D623" s="1791"/>
      <c r="E623" s="115">
        <f>$E$9</f>
        <v>43831</v>
      </c>
      <c r="F623" s="226">
        <f>$F$9</f>
        <v>44012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  <c r="N623" s="8"/>
    </row>
    <row r="624" spans="2:14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  <c r="N624" s="8"/>
    </row>
    <row r="625" spans="2:14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  <c r="N625" s="8"/>
    </row>
    <row r="626" spans="2:14" ht="15.75">
      <c r="B626" s="1848" t="str">
        <f>$B$12</f>
        <v>Велико Търново</v>
      </c>
      <c r="C626" s="1849"/>
      <c r="D626" s="1850"/>
      <c r="E626" s="410" t="s">
        <v>890</v>
      </c>
      <c r="F626" s="1360" t="str">
        <f>$F$12</f>
        <v>5401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  <c r="N626" s="8"/>
    </row>
    <row r="627" spans="2:14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  <c r="N627" s="8"/>
    </row>
    <row r="628" spans="2:14" ht="15.75">
      <c r="B628" s="236"/>
      <c r="C628" s="237"/>
      <c r="D628" s="124" t="s">
        <v>891</v>
      </c>
      <c r="E628" s="238">
        <f>$E$15</f>
        <v>96</v>
      </c>
      <c r="F628" s="414" t="str">
        <f>$F$15</f>
        <v>СЕС - ДЕС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  <c r="N628" s="8"/>
    </row>
    <row r="629" spans="2:14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  <c r="N629" s="8"/>
    </row>
    <row r="630" spans="2:14" ht="15.75">
      <c r="B630" s="247"/>
      <c r="C630" s="248"/>
      <c r="D630" s="249" t="s">
        <v>712</v>
      </c>
      <c r="E630" s="1833" t="s">
        <v>2017</v>
      </c>
      <c r="F630" s="1834"/>
      <c r="G630" s="1834"/>
      <c r="H630" s="1835"/>
      <c r="I630" s="1842" t="s">
        <v>2018</v>
      </c>
      <c r="J630" s="1843"/>
      <c r="K630" s="1843"/>
      <c r="L630" s="1844"/>
      <c r="M630" s="7">
        <f>(IF($E752&lt;&gt;0,$M$2,IF($L752&lt;&gt;0,$M$2,"")))</f>
        <v>1</v>
      </c>
      <c r="N630" s="8"/>
    </row>
    <row r="631" spans="2:14" ht="15.75">
      <c r="B631" s="250" t="s">
        <v>62</v>
      </c>
      <c r="C631" s="251" t="s">
        <v>466</v>
      </c>
      <c r="D631" s="252" t="s">
        <v>713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1" t="str">
        <f>$L$20</f>
        <v>ОТЧЕТ                                    ОБЩО</v>
      </c>
      <c r="M631" s="7">
        <f>(IF($E752&lt;&gt;0,$M$2,IF($L752&lt;&gt;0,$M$2,"")))</f>
        <v>1</v>
      </c>
      <c r="N631" s="8"/>
    </row>
    <row r="632" spans="2:14" ht="15.75">
      <c r="B632" s="258"/>
      <c r="C632" s="259"/>
      <c r="D632" s="260" t="s">
        <v>743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  <c r="N632" s="8"/>
    </row>
    <row r="633" spans="2:14" ht="15.75">
      <c r="B633" s="1451"/>
      <c r="C633" s="1598" t="e">
        <f>VLOOKUP(D633,OP_LIST2,2,FALSE)</f>
        <v>#N/A</v>
      </c>
      <c r="D633" s="1458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  <c r="N633" s="8"/>
    </row>
    <row r="634" spans="2:14" ht="15.75">
      <c r="B634" s="1454"/>
      <c r="C634" s="1459">
        <f>VLOOKUP(D635,EBK_DEIN2,2,FALSE)</f>
        <v>3322</v>
      </c>
      <c r="D634" s="1458" t="s">
        <v>792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  <c r="N634" s="8"/>
    </row>
    <row r="635" spans="2:14" ht="15.75">
      <c r="B635" s="1450"/>
      <c r="C635" s="1587">
        <f>+C634</f>
        <v>3322</v>
      </c>
      <c r="D635" s="1452" t="s">
        <v>1963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  <c r="N635" s="8"/>
    </row>
    <row r="636" spans="2:14" ht="15.75">
      <c r="B636" s="1456"/>
      <c r="C636" s="1453"/>
      <c r="D636" s="1457" t="s">
        <v>714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  <c r="N636" s="8"/>
    </row>
    <row r="637" spans="2:14" ht="15.75">
      <c r="B637" s="272">
        <v>100</v>
      </c>
      <c r="C637" s="1822" t="s">
        <v>744</v>
      </c>
      <c r="D637" s="1823"/>
      <c r="E637" s="273">
        <f>SUM(E638:E639)</f>
        <v>0</v>
      </c>
      <c r="F637" s="274">
        <f>SUM(F638:F639)</f>
        <v>0</v>
      </c>
      <c r="G637" s="275">
        <f>SUM(G638:G639)</f>
        <v>0</v>
      </c>
      <c r="H637" s="276">
        <f>SUM(H638:H639)</f>
        <v>0</v>
      </c>
      <c r="I637" s="274">
        <f>SUM(I638:I639)</f>
        <v>0</v>
      </c>
      <c r="J637" s="275">
        <f>SUM(J638:J639)</f>
        <v>0</v>
      </c>
      <c r="K637" s="276">
        <f>SUM(K638:K639)</f>
        <v>0</v>
      </c>
      <c r="L637" s="273">
        <f>SUM(L638:L639)</f>
        <v>0</v>
      </c>
      <c r="M637" s="12">
        <f>(IF($E637&lt;&gt;0,$M$2,IF($L637&lt;&gt;0,$M$2,"")))</f>
      </c>
      <c r="N637" s="13"/>
    </row>
    <row r="638" spans="2:14" ht="15.75">
      <c r="B638" s="278"/>
      <c r="C638" s="279">
        <v>101</v>
      </c>
      <c r="D638" s="280" t="s">
        <v>745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>
        <f>(IF($E638&lt;&gt;0,$M$2,IF($L638&lt;&gt;0,$M$2,"")))</f>
      </c>
      <c r="N638" s="13"/>
    </row>
    <row r="639" spans="2:14" ht="15.75">
      <c r="B639" s="278"/>
      <c r="C639" s="285">
        <v>102</v>
      </c>
      <c r="D639" s="286" t="s">
        <v>746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>(IF($E639&lt;&gt;0,$M$2,IF($L639&lt;&gt;0,$M$2,"")))</f>
      </c>
      <c r="N639" s="13"/>
    </row>
    <row r="640" spans="2:14" ht="15.75">
      <c r="B640" s="272">
        <v>200</v>
      </c>
      <c r="C640" s="1818" t="s">
        <v>747</v>
      </c>
      <c r="D640" s="1819"/>
      <c r="E640" s="273">
        <f>SUM(E641:E645)</f>
        <v>0</v>
      </c>
      <c r="F640" s="274">
        <f>SUM(F641:F645)</f>
        <v>0</v>
      </c>
      <c r="G640" s="275">
        <f>SUM(G641:G645)</f>
        <v>0</v>
      </c>
      <c r="H640" s="276">
        <f>SUM(H641:H645)</f>
        <v>0</v>
      </c>
      <c r="I640" s="274">
        <f>SUM(I641:I645)</f>
        <v>0</v>
      </c>
      <c r="J640" s="275">
        <f>SUM(J641:J645)</f>
        <v>0</v>
      </c>
      <c r="K640" s="276">
        <f>SUM(K641:K645)</f>
        <v>0</v>
      </c>
      <c r="L640" s="273">
        <f>SUM(L641:L645)</f>
        <v>0</v>
      </c>
      <c r="M640" s="12">
        <f>(IF($E640&lt;&gt;0,$M$2,IF($L640&lt;&gt;0,$M$2,"")))</f>
      </c>
      <c r="N640" s="13"/>
    </row>
    <row r="641" spans="2:14" ht="15.75">
      <c r="B641" s="291"/>
      <c r="C641" s="279">
        <v>201</v>
      </c>
      <c r="D641" s="280" t="s">
        <v>748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>(IF($E641&lt;&gt;0,$M$2,IF($L641&lt;&gt;0,$M$2,"")))</f>
      </c>
      <c r="N641" s="13"/>
    </row>
    <row r="642" spans="2:14" ht="15.75">
      <c r="B642" s="292"/>
      <c r="C642" s="293">
        <v>202</v>
      </c>
      <c r="D642" s="294" t="s">
        <v>749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>(IF($E642&lt;&gt;0,$M$2,IF($L642&lt;&gt;0,$M$2,"")))</f>
      </c>
      <c r="N642" s="13"/>
    </row>
    <row r="643" spans="2:14" ht="15.75">
      <c r="B643" s="299"/>
      <c r="C643" s="293">
        <v>205</v>
      </c>
      <c r="D643" s="294" t="s">
        <v>595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>(IF($E643&lt;&gt;0,$M$2,IF($L643&lt;&gt;0,$M$2,"")))</f>
      </c>
      <c r="N643" s="13"/>
    </row>
    <row r="644" spans="2:14" ht="15.75">
      <c r="B644" s="299"/>
      <c r="C644" s="293">
        <v>208</v>
      </c>
      <c r="D644" s="300" t="s">
        <v>596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>(IF($E644&lt;&gt;0,$M$2,IF($L644&lt;&gt;0,$M$2,"")))</f>
      </c>
      <c r="N644" s="13"/>
    </row>
    <row r="645" spans="2:14" ht="15.75">
      <c r="B645" s="291"/>
      <c r="C645" s="285">
        <v>209</v>
      </c>
      <c r="D645" s="301" t="s">
        <v>597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>(IF($E645&lt;&gt;0,$M$2,IF($L645&lt;&gt;0,$M$2,"")))</f>
      </c>
      <c r="N645" s="13"/>
    </row>
    <row r="646" spans="2:14" ht="15.75">
      <c r="B646" s="272">
        <v>500</v>
      </c>
      <c r="C646" s="1820" t="s">
        <v>194</v>
      </c>
      <c r="D646" s="1821"/>
      <c r="E646" s="273">
        <f>SUM(E647:E653)</f>
        <v>0</v>
      </c>
      <c r="F646" s="274">
        <f>SUM(F647:F653)</f>
        <v>0</v>
      </c>
      <c r="G646" s="275">
        <f>SUM(G647:G653)</f>
        <v>0</v>
      </c>
      <c r="H646" s="276">
        <f>SUM(H647:H653)</f>
        <v>0</v>
      </c>
      <c r="I646" s="274">
        <f>SUM(I647:I653)</f>
        <v>0</v>
      </c>
      <c r="J646" s="275">
        <f>SUM(J647:J653)</f>
        <v>0</v>
      </c>
      <c r="K646" s="276">
        <f>SUM(K647:K653)</f>
        <v>0</v>
      </c>
      <c r="L646" s="273">
        <f>SUM(L647:L653)</f>
        <v>0</v>
      </c>
      <c r="M646" s="12">
        <f>(IF($E646&lt;&gt;0,$M$2,IF($L646&lt;&gt;0,$M$2,"")))</f>
      </c>
      <c r="N646" s="13"/>
    </row>
    <row r="647" spans="2:14" ht="15.75">
      <c r="B647" s="291"/>
      <c r="C647" s="302">
        <v>551</v>
      </c>
      <c r="D647" s="303" t="s">
        <v>195</v>
      </c>
      <c r="E647" s="281">
        <f>F647+G647+H647</f>
        <v>0</v>
      </c>
      <c r="F647" s="152"/>
      <c r="G647" s="153"/>
      <c r="H647" s="1418"/>
      <c r="I647" s="152"/>
      <c r="J647" s="153"/>
      <c r="K647" s="1418"/>
      <c r="L647" s="281">
        <f>I647+J647+K647</f>
        <v>0</v>
      </c>
      <c r="M647" s="12">
        <f>(IF($E647&lt;&gt;0,$M$2,IF($L647&lt;&gt;0,$M$2,"")))</f>
      </c>
      <c r="N647" s="13"/>
    </row>
    <row r="648" spans="2:14" ht="15.75">
      <c r="B648" s="291"/>
      <c r="C648" s="304">
        <v>552</v>
      </c>
      <c r="D648" s="305" t="s">
        <v>909</v>
      </c>
      <c r="E648" s="295">
        <f>F648+G648+H648</f>
        <v>0</v>
      </c>
      <c r="F648" s="158"/>
      <c r="G648" s="159"/>
      <c r="H648" s="1420"/>
      <c r="I648" s="158"/>
      <c r="J648" s="159"/>
      <c r="K648" s="1420"/>
      <c r="L648" s="295">
        <f>I648+J648+K648</f>
        <v>0</v>
      </c>
      <c r="M648" s="12">
        <f>(IF($E648&lt;&gt;0,$M$2,IF($L648&lt;&gt;0,$M$2,"")))</f>
      </c>
      <c r="N648" s="13"/>
    </row>
    <row r="649" spans="2:14" ht="15.75">
      <c r="B649" s="306"/>
      <c r="C649" s="304">
        <v>558</v>
      </c>
      <c r="D649" s="307" t="s">
        <v>871</v>
      </c>
      <c r="E649" s="295">
        <f>F649+G649+H649</f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>I649+J649+K649</f>
        <v>0</v>
      </c>
      <c r="M649" s="12">
        <f>(IF($E649&lt;&gt;0,$M$2,IF($L649&lt;&gt;0,$M$2,"")))</f>
      </c>
      <c r="N649" s="13"/>
    </row>
    <row r="650" spans="2:14" ht="15.75">
      <c r="B650" s="306"/>
      <c r="C650" s="304">
        <v>560</v>
      </c>
      <c r="D650" s="307" t="s">
        <v>196</v>
      </c>
      <c r="E650" s="295">
        <f>F650+G650+H650</f>
        <v>0</v>
      </c>
      <c r="F650" s="158"/>
      <c r="G650" s="159"/>
      <c r="H650" s="1420"/>
      <c r="I650" s="158"/>
      <c r="J650" s="159"/>
      <c r="K650" s="1420"/>
      <c r="L650" s="295">
        <f>I650+J650+K650</f>
        <v>0</v>
      </c>
      <c r="M650" s="12">
        <f>(IF($E650&lt;&gt;0,$M$2,IF($L650&lt;&gt;0,$M$2,"")))</f>
      </c>
      <c r="N650" s="13"/>
    </row>
    <row r="651" spans="2:14" ht="15.75">
      <c r="B651" s="306"/>
      <c r="C651" s="304">
        <v>580</v>
      </c>
      <c r="D651" s="305" t="s">
        <v>197</v>
      </c>
      <c r="E651" s="295">
        <f>F651+G651+H651</f>
        <v>0</v>
      </c>
      <c r="F651" s="158"/>
      <c r="G651" s="159"/>
      <c r="H651" s="1420"/>
      <c r="I651" s="158"/>
      <c r="J651" s="159"/>
      <c r="K651" s="1420"/>
      <c r="L651" s="295">
        <f>I651+J651+K651</f>
        <v>0</v>
      </c>
      <c r="M651" s="12">
        <f>(IF($E651&lt;&gt;0,$M$2,IF($L651&lt;&gt;0,$M$2,"")))</f>
      </c>
      <c r="N651" s="13"/>
    </row>
    <row r="652" spans="2:14" ht="15.75">
      <c r="B652" s="291"/>
      <c r="C652" s="304">
        <v>588</v>
      </c>
      <c r="D652" s="305" t="s">
        <v>873</v>
      </c>
      <c r="E652" s="295">
        <f>F652+G652+H652</f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>I652+J652+K652</f>
        <v>0</v>
      </c>
      <c r="M652" s="12">
        <f>(IF($E652&lt;&gt;0,$M$2,IF($L652&lt;&gt;0,$M$2,"")))</f>
      </c>
      <c r="N652" s="13"/>
    </row>
    <row r="653" spans="2:14" ht="15.75">
      <c r="B653" s="291"/>
      <c r="C653" s="308">
        <v>590</v>
      </c>
      <c r="D653" s="309" t="s">
        <v>198</v>
      </c>
      <c r="E653" s="287">
        <f>F653+G653+H653</f>
        <v>0</v>
      </c>
      <c r="F653" s="173"/>
      <c r="G653" s="174"/>
      <c r="H653" s="1421"/>
      <c r="I653" s="173"/>
      <c r="J653" s="174"/>
      <c r="K653" s="1421"/>
      <c r="L653" s="287">
        <f>I653+J653+K653</f>
        <v>0</v>
      </c>
      <c r="M653" s="12">
        <f>(IF($E653&lt;&gt;0,$M$2,IF($L653&lt;&gt;0,$M$2,"")))</f>
      </c>
      <c r="N653" s="13"/>
    </row>
    <row r="654" spans="2:14" ht="15.75">
      <c r="B654" s="272">
        <v>800</v>
      </c>
      <c r="C654" s="1816" t="s">
        <v>199</v>
      </c>
      <c r="D654" s="1817"/>
      <c r="E654" s="310">
        <f>F654+G654+H654</f>
        <v>0</v>
      </c>
      <c r="F654" s="1422"/>
      <c r="G654" s="1423"/>
      <c r="H654" s="1424"/>
      <c r="I654" s="1422"/>
      <c r="J654" s="1423"/>
      <c r="K654" s="1424"/>
      <c r="L654" s="310">
        <f>I654+J654+K654</f>
        <v>0</v>
      </c>
      <c r="M654" s="12">
        <f>(IF($E654&lt;&gt;0,$M$2,IF($L654&lt;&gt;0,$M$2,"")))</f>
      </c>
      <c r="N654" s="13"/>
    </row>
    <row r="655" spans="2:14" ht="15.75">
      <c r="B655" s="272">
        <v>1000</v>
      </c>
      <c r="C655" s="1818" t="s">
        <v>200</v>
      </c>
      <c r="D655" s="1819"/>
      <c r="E655" s="310">
        <f>SUM(E656:E672)</f>
        <v>14571</v>
      </c>
      <c r="F655" s="274">
        <f>SUM(F656:F672)</f>
        <v>14571</v>
      </c>
      <c r="G655" s="275">
        <f>SUM(G656:G672)</f>
        <v>0</v>
      </c>
      <c r="H655" s="276">
        <f>SUM(H656:H672)</f>
        <v>0</v>
      </c>
      <c r="I655" s="274">
        <f>SUM(I656:I672)</f>
        <v>3804</v>
      </c>
      <c r="J655" s="275">
        <f>SUM(J656:J672)</f>
        <v>0</v>
      </c>
      <c r="K655" s="276">
        <f>SUM(K656:K672)</f>
        <v>0</v>
      </c>
      <c r="L655" s="310">
        <f>SUM(L656:L672)</f>
        <v>3804</v>
      </c>
      <c r="M655" s="12">
        <f>(IF($E655&lt;&gt;0,$M$2,IF($L655&lt;&gt;0,$M$2,"")))</f>
        <v>1</v>
      </c>
      <c r="N655" s="13"/>
    </row>
    <row r="656" spans="2:14" ht="15.75">
      <c r="B656" s="292"/>
      <c r="C656" s="279">
        <v>1011</v>
      </c>
      <c r="D656" s="311" t="s">
        <v>201</v>
      </c>
      <c r="E656" s="281">
        <f>F656+G656+H656</f>
        <v>0</v>
      </c>
      <c r="F656" s="152"/>
      <c r="G656" s="153"/>
      <c r="H656" s="1418"/>
      <c r="I656" s="152"/>
      <c r="J656" s="153"/>
      <c r="K656" s="1418"/>
      <c r="L656" s="281">
        <f>I656+J656+K656</f>
        <v>0</v>
      </c>
      <c r="M656" s="12">
        <f>(IF($E656&lt;&gt;0,$M$2,IF($L656&lt;&gt;0,$M$2,"")))</f>
      </c>
      <c r="N656" s="13"/>
    </row>
    <row r="657" spans="2:14" ht="15.75">
      <c r="B657" s="292"/>
      <c r="C657" s="293">
        <v>1012</v>
      </c>
      <c r="D657" s="294" t="s">
        <v>202</v>
      </c>
      <c r="E657" s="295">
        <f>F657+G657+H657</f>
        <v>0</v>
      </c>
      <c r="F657" s="158"/>
      <c r="G657" s="159"/>
      <c r="H657" s="1420"/>
      <c r="I657" s="158"/>
      <c r="J657" s="159"/>
      <c r="K657" s="1420"/>
      <c r="L657" s="295">
        <f>I657+J657+K657</f>
        <v>0</v>
      </c>
      <c r="M657" s="12">
        <f>(IF($E657&lt;&gt;0,$M$2,IF($L657&lt;&gt;0,$M$2,"")))</f>
      </c>
      <c r="N657" s="13"/>
    </row>
    <row r="658" spans="2:14" ht="15.75">
      <c r="B658" s="292"/>
      <c r="C658" s="293">
        <v>1013</v>
      </c>
      <c r="D658" s="294" t="s">
        <v>203</v>
      </c>
      <c r="E658" s="295">
        <f>F658+G658+H658</f>
        <v>0</v>
      </c>
      <c r="F658" s="158"/>
      <c r="G658" s="159"/>
      <c r="H658" s="1420"/>
      <c r="I658" s="158"/>
      <c r="J658" s="159"/>
      <c r="K658" s="1420"/>
      <c r="L658" s="295">
        <f>I658+J658+K658</f>
        <v>0</v>
      </c>
      <c r="M658" s="12">
        <f>(IF($E658&lt;&gt;0,$M$2,IF($L658&lt;&gt;0,$M$2,"")))</f>
      </c>
      <c r="N658" s="13"/>
    </row>
    <row r="659" spans="2:14" ht="15.75">
      <c r="B659" s="292"/>
      <c r="C659" s="293">
        <v>1014</v>
      </c>
      <c r="D659" s="294" t="s">
        <v>204</v>
      </c>
      <c r="E659" s="295">
        <f>F659+G659+H659</f>
        <v>0</v>
      </c>
      <c r="F659" s="158"/>
      <c r="G659" s="159"/>
      <c r="H659" s="1420"/>
      <c r="I659" s="158"/>
      <c r="J659" s="159"/>
      <c r="K659" s="1420"/>
      <c r="L659" s="295">
        <f>I659+J659+K659</f>
        <v>0</v>
      </c>
      <c r="M659" s="12">
        <f>(IF($E659&lt;&gt;0,$M$2,IF($L659&lt;&gt;0,$M$2,"")))</f>
      </c>
      <c r="N659" s="13"/>
    </row>
    <row r="660" spans="2:14" ht="15.75">
      <c r="B660" s="292"/>
      <c r="C660" s="293">
        <v>1015</v>
      </c>
      <c r="D660" s="294" t="s">
        <v>205</v>
      </c>
      <c r="E660" s="295">
        <f>F660+G660+H660</f>
        <v>0</v>
      </c>
      <c r="F660" s="158"/>
      <c r="G660" s="159"/>
      <c r="H660" s="1420"/>
      <c r="I660" s="158"/>
      <c r="J660" s="159"/>
      <c r="K660" s="1420"/>
      <c r="L660" s="295">
        <f>I660+J660+K660</f>
        <v>0</v>
      </c>
      <c r="M660" s="12">
        <f>(IF($E660&lt;&gt;0,$M$2,IF($L660&lt;&gt;0,$M$2,"")))</f>
      </c>
      <c r="N660" s="13"/>
    </row>
    <row r="661" spans="2:14" ht="15.75">
      <c r="B661" s="292"/>
      <c r="C661" s="312">
        <v>1016</v>
      </c>
      <c r="D661" s="313" t="s">
        <v>206</v>
      </c>
      <c r="E661" s="314">
        <f>F661+G661+H661</f>
        <v>0</v>
      </c>
      <c r="F661" s="164"/>
      <c r="G661" s="165"/>
      <c r="H661" s="1419"/>
      <c r="I661" s="164"/>
      <c r="J661" s="165"/>
      <c r="K661" s="1419"/>
      <c r="L661" s="314">
        <f>I661+J661+K661</f>
        <v>0</v>
      </c>
      <c r="M661" s="12">
        <f>(IF($E661&lt;&gt;0,$M$2,IF($L661&lt;&gt;0,$M$2,"")))</f>
      </c>
      <c r="N661" s="13"/>
    </row>
    <row r="662" spans="2:14" ht="15.75">
      <c r="B662" s="278"/>
      <c r="C662" s="318">
        <v>1020</v>
      </c>
      <c r="D662" s="319" t="s">
        <v>207</v>
      </c>
      <c r="E662" s="320">
        <f>F662+G662+H662</f>
        <v>0</v>
      </c>
      <c r="F662" s="454"/>
      <c r="G662" s="455"/>
      <c r="H662" s="1428"/>
      <c r="I662" s="454">
        <v>913</v>
      </c>
      <c r="J662" s="455"/>
      <c r="K662" s="1428"/>
      <c r="L662" s="320">
        <f>I662+J662+K662</f>
        <v>913</v>
      </c>
      <c r="M662" s="12">
        <f>(IF($E662&lt;&gt;0,$M$2,IF($L662&lt;&gt;0,$M$2,"")))</f>
        <v>1</v>
      </c>
      <c r="N662" s="13"/>
    </row>
    <row r="663" spans="2:14" ht="15.75">
      <c r="B663" s="292"/>
      <c r="C663" s="324">
        <v>1030</v>
      </c>
      <c r="D663" s="325" t="s">
        <v>208</v>
      </c>
      <c r="E663" s="326">
        <f>F663+G663+H663</f>
        <v>0</v>
      </c>
      <c r="F663" s="449"/>
      <c r="G663" s="450"/>
      <c r="H663" s="1425"/>
      <c r="I663" s="449"/>
      <c r="J663" s="450"/>
      <c r="K663" s="1425"/>
      <c r="L663" s="326">
        <f>I663+J663+K663</f>
        <v>0</v>
      </c>
      <c r="M663" s="12">
        <f>(IF($E663&lt;&gt;0,$M$2,IF($L663&lt;&gt;0,$M$2,"")))</f>
      </c>
      <c r="N663" s="13"/>
    </row>
    <row r="664" spans="2:14" ht="15.75">
      <c r="B664" s="292"/>
      <c r="C664" s="318">
        <v>1051</v>
      </c>
      <c r="D664" s="331" t="s">
        <v>209</v>
      </c>
      <c r="E664" s="320">
        <f>F664+G664+H664</f>
        <v>0</v>
      </c>
      <c r="F664" s="454"/>
      <c r="G664" s="455"/>
      <c r="H664" s="1428"/>
      <c r="I664" s="454"/>
      <c r="J664" s="455"/>
      <c r="K664" s="1428"/>
      <c r="L664" s="320">
        <f>I664+J664+K664</f>
        <v>0</v>
      </c>
      <c r="M664" s="12">
        <f>(IF($E664&lt;&gt;0,$M$2,IF($L664&lt;&gt;0,$M$2,"")))</f>
      </c>
      <c r="N664" s="13"/>
    </row>
    <row r="665" spans="2:14" ht="15.75">
      <c r="B665" s="292"/>
      <c r="C665" s="293">
        <v>1052</v>
      </c>
      <c r="D665" s="294" t="s">
        <v>210</v>
      </c>
      <c r="E665" s="295">
        <f>F665+G665+H665</f>
        <v>14571</v>
      </c>
      <c r="F665" s="158">
        <v>14571</v>
      </c>
      <c r="G665" s="159"/>
      <c r="H665" s="1420"/>
      <c r="I665" s="158">
        <v>2891</v>
      </c>
      <c r="J665" s="159"/>
      <c r="K665" s="1420"/>
      <c r="L665" s="295">
        <f>I665+J665+K665</f>
        <v>2891</v>
      </c>
      <c r="M665" s="12">
        <f>(IF($E665&lt;&gt;0,$M$2,IF($L665&lt;&gt;0,$M$2,"")))</f>
        <v>1</v>
      </c>
      <c r="N665" s="13"/>
    </row>
    <row r="666" spans="2:14" ht="15.75">
      <c r="B666" s="292"/>
      <c r="C666" s="324">
        <v>1053</v>
      </c>
      <c r="D666" s="325" t="s">
        <v>874</v>
      </c>
      <c r="E666" s="326">
        <f>F666+G666+H666</f>
        <v>0</v>
      </c>
      <c r="F666" s="449"/>
      <c r="G666" s="450"/>
      <c r="H666" s="1425"/>
      <c r="I666" s="449"/>
      <c r="J666" s="450"/>
      <c r="K666" s="1425"/>
      <c r="L666" s="326">
        <f>I666+J666+K666</f>
        <v>0</v>
      </c>
      <c r="M666" s="12">
        <f>(IF($E666&lt;&gt;0,$M$2,IF($L666&lt;&gt;0,$M$2,"")))</f>
      </c>
      <c r="N666" s="13"/>
    </row>
    <row r="667" spans="2:14" ht="15.75">
      <c r="B667" s="292"/>
      <c r="C667" s="318">
        <v>1062</v>
      </c>
      <c r="D667" s="319" t="s">
        <v>211</v>
      </c>
      <c r="E667" s="320">
        <f>F667+G667+H667</f>
        <v>0</v>
      </c>
      <c r="F667" s="454"/>
      <c r="G667" s="455"/>
      <c r="H667" s="1428"/>
      <c r="I667" s="454"/>
      <c r="J667" s="455"/>
      <c r="K667" s="1428"/>
      <c r="L667" s="320">
        <f>I667+J667+K667</f>
        <v>0</v>
      </c>
      <c r="M667" s="12">
        <f>(IF($E667&lt;&gt;0,$M$2,IF($L667&lt;&gt;0,$M$2,"")))</f>
      </c>
      <c r="N667" s="13"/>
    </row>
    <row r="668" spans="2:14" ht="15.75">
      <c r="B668" s="292"/>
      <c r="C668" s="324">
        <v>1063</v>
      </c>
      <c r="D668" s="332" t="s">
        <v>801</v>
      </c>
      <c r="E668" s="326">
        <f>F668+G668+H668</f>
        <v>0</v>
      </c>
      <c r="F668" s="449"/>
      <c r="G668" s="450"/>
      <c r="H668" s="1425"/>
      <c r="I668" s="449"/>
      <c r="J668" s="450"/>
      <c r="K668" s="1425"/>
      <c r="L668" s="326">
        <f>I668+J668+K668</f>
        <v>0</v>
      </c>
      <c r="M668" s="12">
        <f>(IF($E668&lt;&gt;0,$M$2,IF($L668&lt;&gt;0,$M$2,"")))</f>
      </c>
      <c r="N668" s="13"/>
    </row>
    <row r="669" spans="2:14" ht="15.75">
      <c r="B669" s="292"/>
      <c r="C669" s="333">
        <v>1069</v>
      </c>
      <c r="D669" s="334" t="s">
        <v>212</v>
      </c>
      <c r="E669" s="335">
        <f>F669+G669+H669</f>
        <v>0</v>
      </c>
      <c r="F669" s="600"/>
      <c r="G669" s="601"/>
      <c r="H669" s="1427"/>
      <c r="I669" s="600"/>
      <c r="J669" s="601"/>
      <c r="K669" s="1427"/>
      <c r="L669" s="335">
        <f>I669+J669+K669</f>
        <v>0</v>
      </c>
      <c r="M669" s="12">
        <f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910</v>
      </c>
      <c r="E670" s="320">
        <f>F670+G670+H670</f>
        <v>0</v>
      </c>
      <c r="F670" s="454"/>
      <c r="G670" s="455"/>
      <c r="H670" s="1428"/>
      <c r="I670" s="454"/>
      <c r="J670" s="455"/>
      <c r="K670" s="1428"/>
      <c r="L670" s="320">
        <f>I670+J670+K670</f>
        <v>0</v>
      </c>
      <c r="M670" s="12">
        <f>(IF($E670&lt;&gt;0,$M$2,IF($L670&lt;&gt;0,$M$2,"")))</f>
      </c>
      <c r="N670" s="13"/>
    </row>
    <row r="671" spans="2:14" ht="15.75">
      <c r="B671" s="292"/>
      <c r="C671" s="293">
        <v>1092</v>
      </c>
      <c r="D671" s="294" t="s">
        <v>305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>(IF($E671&lt;&gt;0,$M$2,IF($L671&lt;&gt;0,$M$2,"")))</f>
      </c>
      <c r="N671" s="13"/>
    </row>
    <row r="672" spans="2:14" ht="15.75">
      <c r="B672" s="292"/>
      <c r="C672" s="285">
        <v>1098</v>
      </c>
      <c r="D672" s="339" t="s">
        <v>213</v>
      </c>
      <c r="E672" s="287">
        <f>F672+G672+H672</f>
        <v>0</v>
      </c>
      <c r="F672" s="173"/>
      <c r="G672" s="174"/>
      <c r="H672" s="1421"/>
      <c r="I672" s="173"/>
      <c r="J672" s="174"/>
      <c r="K672" s="1421"/>
      <c r="L672" s="287">
        <f>I672+J672+K672</f>
        <v>0</v>
      </c>
      <c r="M672" s="12">
        <f>(IF($E672&lt;&gt;0,$M$2,IF($L672&lt;&gt;0,$M$2,"")))</f>
      </c>
      <c r="N672" s="13"/>
    </row>
    <row r="673" spans="2:14" ht="15.75">
      <c r="B673" s="272">
        <v>1900</v>
      </c>
      <c r="C673" s="1812" t="s">
        <v>272</v>
      </c>
      <c r="D673" s="1813"/>
      <c r="E673" s="310">
        <f>SUM(E674:E676)</f>
        <v>0</v>
      </c>
      <c r="F673" s="274">
        <f>SUM(F674:F676)</f>
        <v>0</v>
      </c>
      <c r="G673" s="275">
        <f>SUM(G674:G676)</f>
        <v>0</v>
      </c>
      <c r="H673" s="276">
        <f>SUM(H674:H676)</f>
        <v>0</v>
      </c>
      <c r="I673" s="274">
        <f>SUM(I674:I676)</f>
        <v>0</v>
      </c>
      <c r="J673" s="275">
        <f>SUM(J674:J676)</f>
        <v>0</v>
      </c>
      <c r="K673" s="276">
        <f>SUM(K674:K676)</f>
        <v>0</v>
      </c>
      <c r="L673" s="310">
        <f>SUM(L674:L676)</f>
        <v>0</v>
      </c>
      <c r="M673" s="12">
        <f>(IF($E673&lt;&gt;0,$M$2,IF($L673&lt;&gt;0,$M$2,"")))</f>
      </c>
      <c r="N673" s="13"/>
    </row>
    <row r="674" spans="2:14" ht="15.75">
      <c r="B674" s="292"/>
      <c r="C674" s="279">
        <v>1901</v>
      </c>
      <c r="D674" s="340" t="s">
        <v>911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>(IF($E674&lt;&gt;0,$M$2,IF($L674&lt;&gt;0,$M$2,"")))</f>
      </c>
      <c r="N674" s="13"/>
    </row>
    <row r="675" spans="2:14" ht="15.75">
      <c r="B675" s="341"/>
      <c r="C675" s="293">
        <v>1981</v>
      </c>
      <c r="D675" s="342" t="s">
        <v>912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>(IF($E675&lt;&gt;0,$M$2,IF($L675&lt;&gt;0,$M$2,"")))</f>
      </c>
      <c r="N675" s="13"/>
    </row>
    <row r="676" spans="2:14" ht="15.75">
      <c r="B676" s="292"/>
      <c r="C676" s="285">
        <v>1991</v>
      </c>
      <c r="D676" s="343" t="s">
        <v>913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>(IF($E676&lt;&gt;0,$M$2,IF($L676&lt;&gt;0,$M$2,"")))</f>
      </c>
      <c r="N676" s="13"/>
    </row>
    <row r="677" spans="2:14" ht="15.75">
      <c r="B677" s="272">
        <v>2100</v>
      </c>
      <c r="C677" s="1812" t="s">
        <v>722</v>
      </c>
      <c r="D677" s="1813"/>
      <c r="E677" s="310">
        <f>SUM(E678:E682)</f>
        <v>0</v>
      </c>
      <c r="F677" s="274">
        <f>SUM(F678:F682)</f>
        <v>0</v>
      </c>
      <c r="G677" s="275">
        <f>SUM(G678:G682)</f>
        <v>0</v>
      </c>
      <c r="H677" s="276">
        <f>SUM(H678:H682)</f>
        <v>0</v>
      </c>
      <c r="I677" s="274">
        <f>SUM(I678:I682)</f>
        <v>0</v>
      </c>
      <c r="J677" s="275">
        <f>SUM(J678:J682)</f>
        <v>0</v>
      </c>
      <c r="K677" s="276">
        <f>SUM(K678:K682)</f>
        <v>0</v>
      </c>
      <c r="L677" s="310">
        <f>SUM(L678:L682)</f>
        <v>0</v>
      </c>
      <c r="M677" s="12">
        <f>(IF($E677&lt;&gt;0,$M$2,IF($L677&lt;&gt;0,$M$2,"")))</f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>(IF($E678&lt;&gt;0,$M$2,IF($L678&lt;&gt;0,$M$2,"")))</f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>(IF($E679&lt;&gt;0,$M$2,IF($L679&lt;&gt;0,$M$2,"")))</f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>(IF($E680&lt;&gt;0,$M$2,IF($L680&lt;&gt;0,$M$2,"")))</f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>(IF($E681&lt;&gt;0,$M$2,IF($L681&lt;&gt;0,$M$2,"")))</f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>(IF($E682&lt;&gt;0,$M$2,IF($L682&lt;&gt;0,$M$2,"")))</f>
      </c>
      <c r="N682" s="13"/>
    </row>
    <row r="683" spans="2:14" ht="15.75">
      <c r="B683" s="272">
        <v>2200</v>
      </c>
      <c r="C683" s="1812" t="s">
        <v>219</v>
      </c>
      <c r="D683" s="1813"/>
      <c r="E683" s="310">
        <f>SUM(E684:E685)</f>
        <v>0</v>
      </c>
      <c r="F683" s="274">
        <f>SUM(F684:F685)</f>
        <v>0</v>
      </c>
      <c r="G683" s="275">
        <f>SUM(G684:G685)</f>
        <v>0</v>
      </c>
      <c r="H683" s="276">
        <f>SUM(H684:H685)</f>
        <v>0</v>
      </c>
      <c r="I683" s="274">
        <f>SUM(I684:I685)</f>
        <v>0</v>
      </c>
      <c r="J683" s="275">
        <f>SUM(J684:J685)</f>
        <v>0</v>
      </c>
      <c r="K683" s="276">
        <f>SUM(K684:K685)</f>
        <v>0</v>
      </c>
      <c r="L683" s="310">
        <f>SUM(L684:L685)</f>
        <v>0</v>
      </c>
      <c r="M683" s="12">
        <f>(IF($E683&lt;&gt;0,$M$2,IF($L683&lt;&gt;0,$M$2,"")))</f>
      </c>
      <c r="N683" s="13"/>
    </row>
    <row r="684" spans="2:14" ht="15.75">
      <c r="B684" s="292"/>
      <c r="C684" s="279">
        <v>2221</v>
      </c>
      <c r="D684" s="280" t="s">
        <v>306</v>
      </c>
      <c r="E684" s="281">
        <f>F684+G684+H684</f>
        <v>0</v>
      </c>
      <c r="F684" s="152"/>
      <c r="G684" s="153"/>
      <c r="H684" s="1418"/>
      <c r="I684" s="152"/>
      <c r="J684" s="153"/>
      <c r="K684" s="1418"/>
      <c r="L684" s="281">
        <f>I684+J684+K684</f>
        <v>0</v>
      </c>
      <c r="M684" s="12">
        <f>(IF($E684&lt;&gt;0,$M$2,IF($L684&lt;&gt;0,$M$2,"")))</f>
      </c>
      <c r="N684" s="13"/>
    </row>
    <row r="685" spans="2:14" ht="15.75">
      <c r="B685" s="292"/>
      <c r="C685" s="285">
        <v>2224</v>
      </c>
      <c r="D685" s="286" t="s">
        <v>220</v>
      </c>
      <c r="E685" s="287">
        <f>F685+G685+H685</f>
        <v>0</v>
      </c>
      <c r="F685" s="173"/>
      <c r="G685" s="174"/>
      <c r="H685" s="1421"/>
      <c r="I685" s="173"/>
      <c r="J685" s="174"/>
      <c r="K685" s="1421"/>
      <c r="L685" s="287">
        <f>I685+J685+K685</f>
        <v>0</v>
      </c>
      <c r="M685" s="12">
        <f>(IF($E685&lt;&gt;0,$M$2,IF($L685&lt;&gt;0,$M$2,"")))</f>
      </c>
      <c r="N685" s="13"/>
    </row>
    <row r="686" spans="2:14" ht="15.75">
      <c r="B686" s="272">
        <v>2500</v>
      </c>
      <c r="C686" s="1812" t="s">
        <v>221</v>
      </c>
      <c r="D686" s="1813"/>
      <c r="E686" s="310">
        <f>F686+G686+H686</f>
        <v>0</v>
      </c>
      <c r="F686" s="1422"/>
      <c r="G686" s="1423"/>
      <c r="H686" s="1424"/>
      <c r="I686" s="1422"/>
      <c r="J686" s="1423"/>
      <c r="K686" s="1424"/>
      <c r="L686" s="310">
        <f>I686+J686+K686</f>
        <v>0</v>
      </c>
      <c r="M686" s="12">
        <f>(IF($E686&lt;&gt;0,$M$2,IF($L686&lt;&gt;0,$M$2,"")))</f>
      </c>
      <c r="N686" s="13"/>
    </row>
    <row r="687" spans="2:14" ht="15.75">
      <c r="B687" s="272">
        <v>2600</v>
      </c>
      <c r="C687" s="1814" t="s">
        <v>222</v>
      </c>
      <c r="D687" s="1815"/>
      <c r="E687" s="310">
        <f>F687+G687+H687</f>
        <v>0</v>
      </c>
      <c r="F687" s="1422"/>
      <c r="G687" s="1423"/>
      <c r="H687" s="1424"/>
      <c r="I687" s="1422"/>
      <c r="J687" s="1423"/>
      <c r="K687" s="1424"/>
      <c r="L687" s="310">
        <f>I687+J687+K687</f>
        <v>0</v>
      </c>
      <c r="M687" s="12">
        <f>(IF($E687&lt;&gt;0,$M$2,IF($L687&lt;&gt;0,$M$2,"")))</f>
      </c>
      <c r="N687" s="13"/>
    </row>
    <row r="688" spans="2:14" ht="15.75">
      <c r="B688" s="272">
        <v>2700</v>
      </c>
      <c r="C688" s="1814" t="s">
        <v>223</v>
      </c>
      <c r="D688" s="1815"/>
      <c r="E688" s="310">
        <f>F688+G688+H688</f>
        <v>0</v>
      </c>
      <c r="F688" s="1422"/>
      <c r="G688" s="1423"/>
      <c r="H688" s="1424"/>
      <c r="I688" s="1422"/>
      <c r="J688" s="1423"/>
      <c r="K688" s="1424"/>
      <c r="L688" s="310">
        <f>I688+J688+K688</f>
        <v>0</v>
      </c>
      <c r="M688" s="12">
        <f>(IF($E688&lt;&gt;0,$M$2,IF($L688&lt;&gt;0,$M$2,"")))</f>
      </c>
      <c r="N688" s="13"/>
    </row>
    <row r="689" spans="2:14" ht="15.75">
      <c r="B689" s="272">
        <v>2800</v>
      </c>
      <c r="C689" s="1814" t="s">
        <v>1661</v>
      </c>
      <c r="D689" s="1815"/>
      <c r="E689" s="310">
        <f>F689+G689+H689</f>
        <v>0</v>
      </c>
      <c r="F689" s="1422"/>
      <c r="G689" s="1423"/>
      <c r="H689" s="1424"/>
      <c r="I689" s="1422"/>
      <c r="J689" s="1423"/>
      <c r="K689" s="1424"/>
      <c r="L689" s="310">
        <f>I689+J689+K689</f>
        <v>0</v>
      </c>
      <c r="M689" s="12">
        <f>(IF($E689&lt;&gt;0,$M$2,IF($L689&lt;&gt;0,$M$2,"")))</f>
      </c>
      <c r="N689" s="13"/>
    </row>
    <row r="690" spans="2:14" ht="15.75">
      <c r="B690" s="272">
        <v>2900</v>
      </c>
      <c r="C690" s="1812" t="s">
        <v>224</v>
      </c>
      <c r="D690" s="1813"/>
      <c r="E690" s="310">
        <f>SUM(E691:E698)</f>
        <v>0</v>
      </c>
      <c r="F690" s="274">
        <f>SUM(F691:F698)</f>
        <v>0</v>
      </c>
      <c r="G690" s="274">
        <f>SUM(G691:G698)</f>
        <v>0</v>
      </c>
      <c r="H690" s="274">
        <f>SUM(H691:H698)</f>
        <v>0</v>
      </c>
      <c r="I690" s="274">
        <f>SUM(I691:I698)</f>
        <v>0</v>
      </c>
      <c r="J690" s="274">
        <f>SUM(J691:J698)</f>
        <v>0</v>
      </c>
      <c r="K690" s="274">
        <f>SUM(K691:K698)</f>
        <v>0</v>
      </c>
      <c r="L690" s="274">
        <f>SUM(L691:L698)</f>
        <v>0</v>
      </c>
      <c r="M690" s="12">
        <f>(IF($E690&lt;&gt;0,$M$2,IF($L690&lt;&gt;0,$M$2,"")))</f>
      </c>
      <c r="N690" s="13"/>
    </row>
    <row r="691" spans="2:14" ht="15.75">
      <c r="B691" s="346"/>
      <c r="C691" s="279">
        <v>2910</v>
      </c>
      <c r="D691" s="347" t="s">
        <v>1956</v>
      </c>
      <c r="E691" s="281">
        <f>F691+G691+H691</f>
        <v>0</v>
      </c>
      <c r="F691" s="152"/>
      <c r="G691" s="153"/>
      <c r="H691" s="1418"/>
      <c r="I691" s="152"/>
      <c r="J691" s="153"/>
      <c r="K691" s="1418"/>
      <c r="L691" s="281">
        <f>I691+J691+K691</f>
        <v>0</v>
      </c>
      <c r="M691" s="12">
        <f>(IF($E691&lt;&gt;0,$M$2,IF($L691&lt;&gt;0,$M$2,"")))</f>
      </c>
      <c r="N691" s="13"/>
    </row>
    <row r="692" spans="2:14" ht="15.75">
      <c r="B692" s="346"/>
      <c r="C692" s="279">
        <v>2920</v>
      </c>
      <c r="D692" s="347" t="s">
        <v>225</v>
      </c>
      <c r="E692" s="281">
        <f>F692+G692+H692</f>
        <v>0</v>
      </c>
      <c r="F692" s="152"/>
      <c r="G692" s="153"/>
      <c r="H692" s="1418"/>
      <c r="I692" s="152"/>
      <c r="J692" s="153"/>
      <c r="K692" s="1418"/>
      <c r="L692" s="281">
        <f>I692+J692+K692</f>
        <v>0</v>
      </c>
      <c r="M692" s="12">
        <f>(IF($E692&lt;&gt;0,$M$2,IF($L692&lt;&gt;0,$M$2,"")))</f>
      </c>
      <c r="N692" s="13"/>
    </row>
    <row r="693" spans="2:14" ht="15.75">
      <c r="B693" s="346"/>
      <c r="C693" s="324">
        <v>2969</v>
      </c>
      <c r="D693" s="348" t="s">
        <v>226</v>
      </c>
      <c r="E693" s="326">
        <f>F693+G693+H693</f>
        <v>0</v>
      </c>
      <c r="F693" s="449"/>
      <c r="G693" s="450"/>
      <c r="H693" s="1425"/>
      <c r="I693" s="449"/>
      <c r="J693" s="450"/>
      <c r="K693" s="1425"/>
      <c r="L693" s="326">
        <f>I693+J693+K693</f>
        <v>0</v>
      </c>
      <c r="M693" s="12">
        <f>(IF($E693&lt;&gt;0,$M$2,IF($L693&lt;&gt;0,$M$2,"")))</f>
      </c>
      <c r="N693" s="13"/>
    </row>
    <row r="694" spans="2:14" ht="15.75">
      <c r="B694" s="346"/>
      <c r="C694" s="349">
        <v>2970</v>
      </c>
      <c r="D694" s="350" t="s">
        <v>227</v>
      </c>
      <c r="E694" s="351">
        <f>F694+G694+H694</f>
        <v>0</v>
      </c>
      <c r="F694" s="636"/>
      <c r="G694" s="637"/>
      <c r="H694" s="1426"/>
      <c r="I694" s="636"/>
      <c r="J694" s="637"/>
      <c r="K694" s="1426"/>
      <c r="L694" s="351">
        <f>I694+J694+K694</f>
        <v>0</v>
      </c>
      <c r="M694" s="12">
        <f>(IF($E694&lt;&gt;0,$M$2,IF($L694&lt;&gt;0,$M$2,"")))</f>
      </c>
      <c r="N694" s="13"/>
    </row>
    <row r="695" spans="2:14" ht="15.75">
      <c r="B695" s="346"/>
      <c r="C695" s="333">
        <v>2989</v>
      </c>
      <c r="D695" s="355" t="s">
        <v>228</v>
      </c>
      <c r="E695" s="335">
        <f>F695+G695+H695</f>
        <v>0</v>
      </c>
      <c r="F695" s="600"/>
      <c r="G695" s="601"/>
      <c r="H695" s="1427"/>
      <c r="I695" s="600"/>
      <c r="J695" s="601"/>
      <c r="K695" s="1427"/>
      <c r="L695" s="335">
        <f>I695+J695+K695</f>
        <v>0</v>
      </c>
      <c r="M695" s="12">
        <f>(IF($E695&lt;&gt;0,$M$2,IF($L695&lt;&gt;0,$M$2,"")))</f>
      </c>
      <c r="N695" s="13"/>
    </row>
    <row r="696" spans="2:14" ht="15.75">
      <c r="B696" s="292"/>
      <c r="C696" s="318">
        <v>2990</v>
      </c>
      <c r="D696" s="356" t="s">
        <v>1975</v>
      </c>
      <c r="E696" s="320">
        <f>F696+G696+H696</f>
        <v>0</v>
      </c>
      <c r="F696" s="454"/>
      <c r="G696" s="455"/>
      <c r="H696" s="1428"/>
      <c r="I696" s="454"/>
      <c r="J696" s="455"/>
      <c r="K696" s="1428"/>
      <c r="L696" s="320">
        <f>I696+J696+K696</f>
        <v>0</v>
      </c>
      <c r="M696" s="12">
        <f>(IF($E696&lt;&gt;0,$M$2,IF($L696&lt;&gt;0,$M$2,"")))</f>
      </c>
      <c r="N696" s="13"/>
    </row>
    <row r="697" spans="2:14" ht="15.75">
      <c r="B697" s="292"/>
      <c r="C697" s="318">
        <v>2991</v>
      </c>
      <c r="D697" s="356" t="s">
        <v>229</v>
      </c>
      <c r="E697" s="320">
        <f>F697+G697+H697</f>
        <v>0</v>
      </c>
      <c r="F697" s="454"/>
      <c r="G697" s="455"/>
      <c r="H697" s="1428"/>
      <c r="I697" s="454"/>
      <c r="J697" s="455"/>
      <c r="K697" s="1428"/>
      <c r="L697" s="320">
        <f>I697+J697+K697</f>
        <v>0</v>
      </c>
      <c r="M697" s="12">
        <f>(IF($E697&lt;&gt;0,$M$2,IF($L697&lt;&gt;0,$M$2,"")))</f>
      </c>
      <c r="N697" s="13"/>
    </row>
    <row r="698" spans="2:14" ht="15.75">
      <c r="B698" s="292"/>
      <c r="C698" s="285">
        <v>2992</v>
      </c>
      <c r="D698" s="357" t="s">
        <v>230</v>
      </c>
      <c r="E698" s="287">
        <f>F698+G698+H698</f>
        <v>0</v>
      </c>
      <c r="F698" s="173"/>
      <c r="G698" s="174"/>
      <c r="H698" s="1421"/>
      <c r="I698" s="173"/>
      <c r="J698" s="174"/>
      <c r="K698" s="1421"/>
      <c r="L698" s="287">
        <f>I698+J698+K698</f>
        <v>0</v>
      </c>
      <c r="M698" s="12">
        <f>(IF($E698&lt;&gt;0,$M$2,IF($L698&lt;&gt;0,$M$2,"")))</f>
      </c>
      <c r="N698" s="13"/>
    </row>
    <row r="699" spans="2:14" ht="15.75">
      <c r="B699" s="272">
        <v>3300</v>
      </c>
      <c r="C699" s="358" t="s">
        <v>2006</v>
      </c>
      <c r="D699" s="1481"/>
      <c r="E699" s="310">
        <f>SUM(E700:E704)</f>
        <v>0</v>
      </c>
      <c r="F699" s="274">
        <f>SUM(F700:F704)</f>
        <v>0</v>
      </c>
      <c r="G699" s="275">
        <f>SUM(G700:G704)</f>
        <v>0</v>
      </c>
      <c r="H699" s="276">
        <f>SUM(H700:H704)</f>
        <v>0</v>
      </c>
      <c r="I699" s="274">
        <f>SUM(I700:I704)</f>
        <v>0</v>
      </c>
      <c r="J699" s="275">
        <f>SUM(J700:J704)</f>
        <v>0</v>
      </c>
      <c r="K699" s="276">
        <f>SUM(K700:K704)</f>
        <v>0</v>
      </c>
      <c r="L699" s="310">
        <f>SUM(L700:L704)</f>
        <v>0</v>
      </c>
      <c r="M699" s="12">
        <f>(IF($E699&lt;&gt;0,$M$2,IF($L699&lt;&gt;0,$M$2,"")))</f>
      </c>
      <c r="N699" s="13"/>
    </row>
    <row r="700" spans="2:14" ht="15.75">
      <c r="B700" s="291"/>
      <c r="C700" s="279">
        <v>3301</v>
      </c>
      <c r="D700" s="359" t="s">
        <v>231</v>
      </c>
      <c r="E700" s="281">
        <f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>I700+J700+K700</f>
        <v>0</v>
      </c>
      <c r="M700" s="12">
        <f>(IF($E700&lt;&gt;0,$M$2,IF($L700&lt;&gt;0,$M$2,"")))</f>
      </c>
      <c r="N700" s="13"/>
    </row>
    <row r="701" spans="2:14" ht="15.75">
      <c r="B701" s="291"/>
      <c r="C701" s="293">
        <v>3302</v>
      </c>
      <c r="D701" s="360" t="s">
        <v>715</v>
      </c>
      <c r="E701" s="295">
        <f>F701+G701+H701</f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>I701+J701+K701</f>
        <v>0</v>
      </c>
      <c r="M701" s="12">
        <f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>F702+G702+H702</f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>I702+J702+K702</f>
        <v>0</v>
      </c>
      <c r="M702" s="12">
        <f>(IF($E702&lt;&gt;0,$M$2,IF($L702&lt;&gt;0,$M$2,"")))</f>
      </c>
      <c r="N702" s="13"/>
    </row>
    <row r="703" spans="2:14" ht="15.75">
      <c r="B703" s="291"/>
      <c r="C703" s="293">
        <v>3304</v>
      </c>
      <c r="D703" s="360" t="s">
        <v>233</v>
      </c>
      <c r="E703" s="295">
        <f>F703+G703+H703</f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>I703+J703+K703</f>
        <v>0</v>
      </c>
      <c r="M703" s="12">
        <f>(IF($E703&lt;&gt;0,$M$2,IF($L703&lt;&gt;0,$M$2,"")))</f>
      </c>
      <c r="N703" s="13"/>
    </row>
    <row r="704" spans="2:14" ht="15.75">
      <c r="B704" s="291"/>
      <c r="C704" s="285">
        <v>3306</v>
      </c>
      <c r="D704" s="361" t="s">
        <v>1658</v>
      </c>
      <c r="E704" s="287">
        <f>F704+G704+H704</f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>I704+J704+K704</f>
        <v>0</v>
      </c>
      <c r="M704" s="12">
        <f>(IF($E704&lt;&gt;0,$M$2,IF($L704&lt;&gt;0,$M$2,"")))</f>
      </c>
      <c r="N704" s="13"/>
    </row>
    <row r="705" spans="2:14" ht="15.75">
      <c r="B705" s="272">
        <v>3900</v>
      </c>
      <c r="C705" s="1812" t="s">
        <v>234</v>
      </c>
      <c r="D705" s="1813"/>
      <c r="E705" s="310">
        <f>F705+G705+H705</f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>I705+J705+K705</f>
        <v>0</v>
      </c>
      <c r="M705" s="12">
        <f>(IF($E705&lt;&gt;0,$M$2,IF($L705&lt;&gt;0,$M$2,"")))</f>
      </c>
      <c r="N705" s="13"/>
    </row>
    <row r="706" spans="2:14" ht="15.75">
      <c r="B706" s="272">
        <v>4000</v>
      </c>
      <c r="C706" s="1812" t="s">
        <v>235</v>
      </c>
      <c r="D706" s="1813"/>
      <c r="E706" s="310">
        <f>F706+G706+H706</f>
        <v>0</v>
      </c>
      <c r="F706" s="1422"/>
      <c r="G706" s="1423"/>
      <c r="H706" s="1424"/>
      <c r="I706" s="1422"/>
      <c r="J706" s="1423"/>
      <c r="K706" s="1424"/>
      <c r="L706" s="310">
        <f>I706+J706+K706</f>
        <v>0</v>
      </c>
      <c r="M706" s="12">
        <f>(IF($E706&lt;&gt;0,$M$2,IF($L706&lt;&gt;0,$M$2,"")))</f>
      </c>
      <c r="N706" s="13"/>
    </row>
    <row r="707" spans="2:14" ht="15.75">
      <c r="B707" s="272">
        <v>4100</v>
      </c>
      <c r="C707" s="1812" t="s">
        <v>236</v>
      </c>
      <c r="D707" s="1813"/>
      <c r="E707" s="310">
        <f>F707+G707+H707</f>
        <v>0</v>
      </c>
      <c r="F707" s="1472">
        <v>0</v>
      </c>
      <c r="G707" s="1472">
        <v>0</v>
      </c>
      <c r="H707" s="1473">
        <v>0</v>
      </c>
      <c r="I707" s="1667">
        <v>0</v>
      </c>
      <c r="J707" s="1472">
        <v>0</v>
      </c>
      <c r="K707" s="1472">
        <v>0</v>
      </c>
      <c r="L707" s="310">
        <f>I707+J707+K707</f>
        <v>0</v>
      </c>
      <c r="M707" s="12">
        <f>(IF($E707&lt;&gt;0,$M$2,IF($L707&lt;&gt;0,$M$2,"")))</f>
      </c>
      <c r="N707" s="13"/>
    </row>
    <row r="708" spans="2:14" ht="15.75">
      <c r="B708" s="272">
        <v>4200</v>
      </c>
      <c r="C708" s="1812" t="s">
        <v>237</v>
      </c>
      <c r="D708" s="1813"/>
      <c r="E708" s="310">
        <f>SUM(E709:E714)</f>
        <v>10835</v>
      </c>
      <c r="F708" s="274">
        <f>SUM(F709:F714)</f>
        <v>10835</v>
      </c>
      <c r="G708" s="275">
        <f>SUM(G709:G714)</f>
        <v>0</v>
      </c>
      <c r="H708" s="276">
        <f>SUM(H709:H714)</f>
        <v>0</v>
      </c>
      <c r="I708" s="274">
        <f>SUM(I709:I714)</f>
        <v>3976</v>
      </c>
      <c r="J708" s="275">
        <f>SUM(J709:J714)</f>
        <v>0</v>
      </c>
      <c r="K708" s="276">
        <f>SUM(K709:K714)</f>
        <v>0</v>
      </c>
      <c r="L708" s="310">
        <f>SUM(L709:L714)</f>
        <v>3976</v>
      </c>
      <c r="M708" s="12">
        <f>(IF($E708&lt;&gt;0,$M$2,IF($L708&lt;&gt;0,$M$2,"")))</f>
        <v>1</v>
      </c>
      <c r="N708" s="13"/>
    </row>
    <row r="709" spans="2:14" ht="15.75">
      <c r="B709" s="362"/>
      <c r="C709" s="279">
        <v>4201</v>
      </c>
      <c r="D709" s="280" t="s">
        <v>238</v>
      </c>
      <c r="E709" s="281">
        <f>F709+G709+H709</f>
        <v>0</v>
      </c>
      <c r="F709" s="152"/>
      <c r="G709" s="153"/>
      <c r="H709" s="1418"/>
      <c r="I709" s="152"/>
      <c r="J709" s="153"/>
      <c r="K709" s="1418"/>
      <c r="L709" s="281">
        <f>I709+J709+K709</f>
        <v>0</v>
      </c>
      <c r="M709" s="12">
        <f>(IF($E709&lt;&gt;0,$M$2,IF($L709&lt;&gt;0,$M$2,"")))</f>
      </c>
      <c r="N709" s="13"/>
    </row>
    <row r="710" spans="2:14" ht="15.75">
      <c r="B710" s="362"/>
      <c r="C710" s="293">
        <v>4202</v>
      </c>
      <c r="D710" s="363" t="s">
        <v>239</v>
      </c>
      <c r="E710" s="295">
        <f>F710+G710+H710</f>
        <v>0</v>
      </c>
      <c r="F710" s="158"/>
      <c r="G710" s="159"/>
      <c r="H710" s="1420"/>
      <c r="I710" s="158"/>
      <c r="J710" s="159"/>
      <c r="K710" s="1420"/>
      <c r="L710" s="295">
        <f>I710+J710+K710</f>
        <v>0</v>
      </c>
      <c r="M710" s="12">
        <f>(IF($E710&lt;&gt;0,$M$2,IF($L710&lt;&gt;0,$M$2,"")))</f>
      </c>
      <c r="N710" s="13"/>
    </row>
    <row r="711" spans="2:14" ht="15.75">
      <c r="B711" s="362"/>
      <c r="C711" s="293">
        <v>4214</v>
      </c>
      <c r="D711" s="363" t="s">
        <v>240</v>
      </c>
      <c r="E711" s="295">
        <f>F711+G711+H711</f>
        <v>0</v>
      </c>
      <c r="F711" s="158"/>
      <c r="G711" s="159"/>
      <c r="H711" s="1420"/>
      <c r="I711" s="158"/>
      <c r="J711" s="159"/>
      <c r="K711" s="1420"/>
      <c r="L711" s="295">
        <f>I711+J711+K711</f>
        <v>0</v>
      </c>
      <c r="M711" s="12">
        <f>(IF($E711&lt;&gt;0,$M$2,IF($L711&lt;&gt;0,$M$2,"")))</f>
      </c>
      <c r="N711" s="13"/>
    </row>
    <row r="712" spans="2:14" ht="15.75">
      <c r="B712" s="362"/>
      <c r="C712" s="293">
        <v>4217</v>
      </c>
      <c r="D712" s="363" t="s">
        <v>241</v>
      </c>
      <c r="E712" s="295">
        <f>F712+G712+H712</f>
        <v>0</v>
      </c>
      <c r="F712" s="158"/>
      <c r="G712" s="159"/>
      <c r="H712" s="1420"/>
      <c r="I712" s="158">
        <v>3976</v>
      </c>
      <c r="J712" s="159"/>
      <c r="K712" s="1420"/>
      <c r="L712" s="295">
        <f>I712+J712+K712</f>
        <v>3976</v>
      </c>
      <c r="M712" s="12">
        <f>(IF($E712&lt;&gt;0,$M$2,IF($L712&lt;&gt;0,$M$2,"")))</f>
        <v>1</v>
      </c>
      <c r="N712" s="13"/>
    </row>
    <row r="713" spans="2:14" ht="15.75">
      <c r="B713" s="362"/>
      <c r="C713" s="293">
        <v>4218</v>
      </c>
      <c r="D713" s="294" t="s">
        <v>242</v>
      </c>
      <c r="E713" s="295">
        <f>F713+G713+H713</f>
        <v>0</v>
      </c>
      <c r="F713" s="158"/>
      <c r="G713" s="159"/>
      <c r="H713" s="1420"/>
      <c r="I713" s="158"/>
      <c r="J713" s="159"/>
      <c r="K713" s="1420"/>
      <c r="L713" s="295">
        <f>I713+J713+K713</f>
        <v>0</v>
      </c>
      <c r="M713" s="12">
        <f>(IF($E713&lt;&gt;0,$M$2,IF($L713&lt;&gt;0,$M$2,"")))</f>
      </c>
      <c r="N713" s="13"/>
    </row>
    <row r="714" spans="2:14" ht="15.75">
      <c r="B714" s="362"/>
      <c r="C714" s="285">
        <v>4219</v>
      </c>
      <c r="D714" s="343" t="s">
        <v>243</v>
      </c>
      <c r="E714" s="287">
        <f>F714+G714+H714</f>
        <v>10835</v>
      </c>
      <c r="F714" s="173">
        <v>10835</v>
      </c>
      <c r="G714" s="174"/>
      <c r="H714" s="1421"/>
      <c r="I714" s="173">
        <v>0</v>
      </c>
      <c r="J714" s="174"/>
      <c r="K714" s="1421"/>
      <c r="L714" s="287">
        <f>I714+J714+K714</f>
        <v>0</v>
      </c>
      <c r="M714" s="12">
        <f>(IF($E714&lt;&gt;0,$M$2,IF($L714&lt;&gt;0,$M$2,"")))</f>
        <v>1</v>
      </c>
      <c r="N714" s="13"/>
    </row>
    <row r="715" spans="2:14" ht="15.75">
      <c r="B715" s="272">
        <v>4300</v>
      </c>
      <c r="C715" s="1812" t="s">
        <v>1662</v>
      </c>
      <c r="D715" s="1813"/>
      <c r="E715" s="310">
        <f>SUM(E716:E718)</f>
        <v>0</v>
      </c>
      <c r="F715" s="274">
        <f>SUM(F716:F718)</f>
        <v>0</v>
      </c>
      <c r="G715" s="275">
        <f>SUM(G716:G718)</f>
        <v>0</v>
      </c>
      <c r="H715" s="276">
        <f>SUM(H716:H718)</f>
        <v>0</v>
      </c>
      <c r="I715" s="274">
        <f>SUM(I716:I718)</f>
        <v>0</v>
      </c>
      <c r="J715" s="275">
        <f>SUM(J716:J718)</f>
        <v>0</v>
      </c>
      <c r="K715" s="276">
        <f>SUM(K716:K718)</f>
        <v>0</v>
      </c>
      <c r="L715" s="310">
        <f>SUM(L716:L718)</f>
        <v>0</v>
      </c>
      <c r="M715" s="12">
        <f>(IF($E715&lt;&gt;0,$M$2,IF($L715&lt;&gt;0,$M$2,"")))</f>
      </c>
      <c r="N715" s="13"/>
    </row>
    <row r="716" spans="2:14" ht="15.75">
      <c r="B716" s="362"/>
      <c r="C716" s="279">
        <v>4301</v>
      </c>
      <c r="D716" s="311" t="s">
        <v>244</v>
      </c>
      <c r="E716" s="281">
        <f>F716+G716+H716</f>
        <v>0</v>
      </c>
      <c r="F716" s="152"/>
      <c r="G716" s="153"/>
      <c r="H716" s="1418"/>
      <c r="I716" s="152"/>
      <c r="J716" s="153"/>
      <c r="K716" s="1418"/>
      <c r="L716" s="281">
        <f>I716+J716+K716</f>
        <v>0</v>
      </c>
      <c r="M716" s="12">
        <f>(IF($E716&lt;&gt;0,$M$2,IF($L716&lt;&gt;0,$M$2,"")))</f>
      </c>
      <c r="N716" s="13"/>
    </row>
    <row r="717" spans="2:14" ht="15.75">
      <c r="B717" s="362"/>
      <c r="C717" s="293">
        <v>4302</v>
      </c>
      <c r="D717" s="363" t="s">
        <v>245</v>
      </c>
      <c r="E717" s="295">
        <f>F717+G717+H717</f>
        <v>0</v>
      </c>
      <c r="F717" s="158"/>
      <c r="G717" s="159"/>
      <c r="H717" s="1420"/>
      <c r="I717" s="158"/>
      <c r="J717" s="159"/>
      <c r="K717" s="1420"/>
      <c r="L717" s="295">
        <f>I717+J717+K717</f>
        <v>0</v>
      </c>
      <c r="M717" s="12">
        <f>(IF($E717&lt;&gt;0,$M$2,IF($L717&lt;&gt;0,$M$2,"")))</f>
      </c>
      <c r="N717" s="13"/>
    </row>
    <row r="718" spans="2:14" ht="15.75">
      <c r="B718" s="362"/>
      <c r="C718" s="285">
        <v>4309</v>
      </c>
      <c r="D718" s="301" t="s">
        <v>246</v>
      </c>
      <c r="E718" s="287">
        <f>F718+G718+H718</f>
        <v>0</v>
      </c>
      <c r="F718" s="173"/>
      <c r="G718" s="174"/>
      <c r="H718" s="1421"/>
      <c r="I718" s="173"/>
      <c r="J718" s="174"/>
      <c r="K718" s="1421"/>
      <c r="L718" s="287">
        <f>I718+J718+K718</f>
        <v>0</v>
      </c>
      <c r="M718" s="12">
        <f>(IF($E718&lt;&gt;0,$M$2,IF($L718&lt;&gt;0,$M$2,"")))</f>
      </c>
      <c r="N718" s="13"/>
    </row>
    <row r="719" spans="2:14" ht="15.75">
      <c r="B719" s="272">
        <v>4400</v>
      </c>
      <c r="C719" s="1812" t="s">
        <v>1659</v>
      </c>
      <c r="D719" s="1813"/>
      <c r="E719" s="310">
        <f>F719+G719+H719</f>
        <v>0</v>
      </c>
      <c r="F719" s="1422"/>
      <c r="G719" s="1423"/>
      <c r="H719" s="1424"/>
      <c r="I719" s="1422"/>
      <c r="J719" s="1423"/>
      <c r="K719" s="1424"/>
      <c r="L719" s="310">
        <f>I719+J719+K719</f>
        <v>0</v>
      </c>
      <c r="M719" s="12">
        <f>(IF($E719&lt;&gt;0,$M$2,IF($L719&lt;&gt;0,$M$2,"")))</f>
      </c>
      <c r="N719" s="13"/>
    </row>
    <row r="720" spans="2:14" ht="15.75">
      <c r="B720" s="272">
        <v>4500</v>
      </c>
      <c r="C720" s="1812" t="s">
        <v>1660</v>
      </c>
      <c r="D720" s="1813"/>
      <c r="E720" s="310">
        <f>F720+G720+H720</f>
        <v>0</v>
      </c>
      <c r="F720" s="1422"/>
      <c r="G720" s="1423"/>
      <c r="H720" s="1424"/>
      <c r="I720" s="1422"/>
      <c r="J720" s="1423"/>
      <c r="K720" s="1424"/>
      <c r="L720" s="310">
        <f>I720+J720+K720</f>
        <v>0</v>
      </c>
      <c r="M720" s="12">
        <f>(IF($E720&lt;&gt;0,$M$2,IF($L720&lt;&gt;0,$M$2,"")))</f>
      </c>
      <c r="N720" s="13"/>
    </row>
    <row r="721" spans="2:14" ht="15.75">
      <c r="B721" s="272">
        <v>4600</v>
      </c>
      <c r="C721" s="1814" t="s">
        <v>247</v>
      </c>
      <c r="D721" s="1815"/>
      <c r="E721" s="310">
        <f>F721+G721+H721</f>
        <v>0</v>
      </c>
      <c r="F721" s="1422"/>
      <c r="G721" s="1423"/>
      <c r="H721" s="1424"/>
      <c r="I721" s="1422"/>
      <c r="J721" s="1423"/>
      <c r="K721" s="1424"/>
      <c r="L721" s="310">
        <f>I721+J721+K721</f>
        <v>0</v>
      </c>
      <c r="M721" s="12">
        <f>(IF($E721&lt;&gt;0,$M$2,IF($L721&lt;&gt;0,$M$2,"")))</f>
      </c>
      <c r="N721" s="13"/>
    </row>
    <row r="722" spans="2:14" ht="15.75">
      <c r="B722" s="272">
        <v>4900</v>
      </c>
      <c r="C722" s="1812" t="s">
        <v>273</v>
      </c>
      <c r="D722" s="1813"/>
      <c r="E722" s="310">
        <f>+E723+E724</f>
        <v>0</v>
      </c>
      <c r="F722" s="274">
        <f>+F723+F724</f>
        <v>0</v>
      </c>
      <c r="G722" s="275">
        <f>+G723+G724</f>
        <v>0</v>
      </c>
      <c r="H722" s="276">
        <f>+H723+H724</f>
        <v>0</v>
      </c>
      <c r="I722" s="274">
        <f>+I723+I724</f>
        <v>0</v>
      </c>
      <c r="J722" s="275">
        <f>+J723+J724</f>
        <v>0</v>
      </c>
      <c r="K722" s="276">
        <f>+K723+K724</f>
        <v>0</v>
      </c>
      <c r="L722" s="310">
        <f>+L723+L724</f>
        <v>0</v>
      </c>
      <c r="M722" s="12">
        <f>(IF($E722&lt;&gt;0,$M$2,IF($L722&lt;&gt;0,$M$2,"")))</f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>(IF($E723&lt;&gt;0,$M$2,IF($L723&lt;&gt;0,$M$2,"")))</f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>(IF($E724&lt;&gt;0,$M$2,IF($L724&lt;&gt;0,$M$2,"")))</f>
      </c>
      <c r="N724" s="13"/>
    </row>
    <row r="725" spans="2:14" ht="15.75">
      <c r="B725" s="365">
        <v>5100</v>
      </c>
      <c r="C725" s="1810" t="s">
        <v>248</v>
      </c>
      <c r="D725" s="1811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>
        <f>(IF($E725&lt;&gt;0,$M$2,IF($L725&lt;&gt;0,$M$2,"")))</f>
      </c>
      <c r="N725" s="13"/>
    </row>
    <row r="726" spans="2:14" ht="15.75">
      <c r="B726" s="365">
        <v>5200</v>
      </c>
      <c r="C726" s="1810" t="s">
        <v>249</v>
      </c>
      <c r="D726" s="1811"/>
      <c r="E726" s="310">
        <f>SUM(E727:E733)</f>
        <v>0</v>
      </c>
      <c r="F726" s="274">
        <f>SUM(F727:F733)</f>
        <v>0</v>
      </c>
      <c r="G726" s="275">
        <f>SUM(G727:G733)</f>
        <v>0</v>
      </c>
      <c r="H726" s="276">
        <f>SUM(H727:H733)</f>
        <v>0</v>
      </c>
      <c r="I726" s="274">
        <f>SUM(I727:I733)</f>
        <v>0</v>
      </c>
      <c r="J726" s="275">
        <f>SUM(J727:J733)</f>
        <v>0</v>
      </c>
      <c r="K726" s="276">
        <f>SUM(K727:K733)</f>
        <v>0</v>
      </c>
      <c r="L726" s="310">
        <f>SUM(L727:L733)</f>
        <v>0</v>
      </c>
      <c r="M726" s="12">
        <f>(IF($E726&lt;&gt;0,$M$2,IF($L726&lt;&gt;0,$M$2,"")))</f>
      </c>
      <c r="N726" s="13"/>
    </row>
    <row r="727" spans="2:14" ht="15.75">
      <c r="B727" s="366"/>
      <c r="C727" s="367">
        <v>5201</v>
      </c>
      <c r="D727" s="368" t="s">
        <v>250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>(IF($E727&lt;&gt;0,$M$2,IF($L727&lt;&gt;0,$M$2,"")))</f>
      </c>
      <c r="N727" s="13"/>
    </row>
    <row r="728" spans="2:14" ht="15.75">
      <c r="B728" s="366"/>
      <c r="C728" s="369">
        <v>5202</v>
      </c>
      <c r="D728" s="370" t="s">
        <v>251</v>
      </c>
      <c r="E728" s="295">
        <f>F728+G728+H728</f>
        <v>0</v>
      </c>
      <c r="F728" s="158"/>
      <c r="G728" s="159"/>
      <c r="H728" s="1420"/>
      <c r="I728" s="158"/>
      <c r="J728" s="159"/>
      <c r="K728" s="1420"/>
      <c r="L728" s="295">
        <f>I728+J728+K728</f>
        <v>0</v>
      </c>
      <c r="M728" s="12">
        <f>(IF($E728&lt;&gt;0,$M$2,IF($L728&lt;&gt;0,$M$2,"")))</f>
      </c>
      <c r="N728" s="13"/>
    </row>
    <row r="729" spans="2:14" ht="15.75">
      <c r="B729" s="366"/>
      <c r="C729" s="369">
        <v>5203</v>
      </c>
      <c r="D729" s="370" t="s">
        <v>618</v>
      </c>
      <c r="E729" s="295">
        <f>F729+G729+H729</f>
        <v>0</v>
      </c>
      <c r="F729" s="158"/>
      <c r="G729" s="159"/>
      <c r="H729" s="1420"/>
      <c r="I729" s="158"/>
      <c r="J729" s="159"/>
      <c r="K729" s="1420"/>
      <c r="L729" s="295">
        <f>I729+J729+K729</f>
        <v>0</v>
      </c>
      <c r="M729" s="12">
        <f>(IF($E729&lt;&gt;0,$M$2,IF($L729&lt;&gt;0,$M$2,"")))</f>
      </c>
      <c r="N729" s="13"/>
    </row>
    <row r="730" spans="2:14" ht="15.75">
      <c r="B730" s="366"/>
      <c r="C730" s="369">
        <v>5204</v>
      </c>
      <c r="D730" s="370" t="s">
        <v>619</v>
      </c>
      <c r="E730" s="295">
        <f>F730+G730+H730</f>
        <v>0</v>
      </c>
      <c r="F730" s="158"/>
      <c r="G730" s="159"/>
      <c r="H730" s="1420"/>
      <c r="I730" s="158"/>
      <c r="J730" s="159"/>
      <c r="K730" s="1420"/>
      <c r="L730" s="295">
        <f>I730+J730+K730</f>
        <v>0</v>
      </c>
      <c r="M730" s="12">
        <f>(IF($E730&lt;&gt;0,$M$2,IF($L730&lt;&gt;0,$M$2,"")))</f>
      </c>
      <c r="N730" s="13"/>
    </row>
    <row r="731" spans="2:14" ht="15.75">
      <c r="B731" s="366"/>
      <c r="C731" s="369">
        <v>5205</v>
      </c>
      <c r="D731" s="370" t="s">
        <v>620</v>
      </c>
      <c r="E731" s="295">
        <f>F731+G731+H731</f>
        <v>0</v>
      </c>
      <c r="F731" s="158"/>
      <c r="G731" s="159"/>
      <c r="H731" s="1420"/>
      <c r="I731" s="158"/>
      <c r="J731" s="159"/>
      <c r="K731" s="1420"/>
      <c r="L731" s="295">
        <f>I731+J731+K731</f>
        <v>0</v>
      </c>
      <c r="M731" s="12">
        <f>(IF($E731&lt;&gt;0,$M$2,IF($L731&lt;&gt;0,$M$2,"")))</f>
      </c>
      <c r="N731" s="13"/>
    </row>
    <row r="732" spans="2:14" ht="15.75">
      <c r="B732" s="366"/>
      <c r="C732" s="369">
        <v>5206</v>
      </c>
      <c r="D732" s="370" t="s">
        <v>621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>(IF($E732&lt;&gt;0,$M$2,IF($L732&lt;&gt;0,$M$2,"")))</f>
      </c>
      <c r="N732" s="13"/>
    </row>
    <row r="733" spans="2:14" ht="15.75">
      <c r="B733" s="366"/>
      <c r="C733" s="371">
        <v>5219</v>
      </c>
      <c r="D733" s="372" t="s">
        <v>622</v>
      </c>
      <c r="E733" s="287">
        <f>F733+G733+H733</f>
        <v>0</v>
      </c>
      <c r="F733" s="173"/>
      <c r="G733" s="174"/>
      <c r="H733" s="1421"/>
      <c r="I733" s="173"/>
      <c r="J733" s="174"/>
      <c r="K733" s="1421"/>
      <c r="L733" s="287">
        <f>I733+J733+K733</f>
        <v>0</v>
      </c>
      <c r="M733" s="12">
        <f>(IF($E733&lt;&gt;0,$M$2,IF($L733&lt;&gt;0,$M$2,"")))</f>
      </c>
      <c r="N733" s="13"/>
    </row>
    <row r="734" spans="2:14" ht="15.75">
      <c r="B734" s="365">
        <v>5300</v>
      </c>
      <c r="C734" s="1810" t="s">
        <v>623</v>
      </c>
      <c r="D734" s="1811"/>
      <c r="E734" s="310">
        <f>SUM(E735:E736)</f>
        <v>0</v>
      </c>
      <c r="F734" s="274">
        <f>SUM(F735:F736)</f>
        <v>0</v>
      </c>
      <c r="G734" s="275">
        <f>SUM(G735:G736)</f>
        <v>0</v>
      </c>
      <c r="H734" s="276">
        <f>SUM(H735:H736)</f>
        <v>0</v>
      </c>
      <c r="I734" s="274">
        <f>SUM(I735:I736)</f>
        <v>0</v>
      </c>
      <c r="J734" s="275">
        <f>SUM(J735:J736)</f>
        <v>0</v>
      </c>
      <c r="K734" s="276">
        <f>SUM(K735:K736)</f>
        <v>0</v>
      </c>
      <c r="L734" s="310">
        <f>SUM(L735:L736)</f>
        <v>0</v>
      </c>
      <c r="M734" s="12">
        <f>(IF($E734&lt;&gt;0,$M$2,IF($L734&lt;&gt;0,$M$2,"")))</f>
      </c>
      <c r="N734" s="13"/>
    </row>
    <row r="735" spans="2:14" ht="15.7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>(IF($E735&lt;&gt;0,$M$2,IF($L735&lt;&gt;0,$M$2,"")))</f>
      </c>
      <c r="N735" s="13"/>
    </row>
    <row r="736" spans="2:14" ht="15.75">
      <c r="B736" s="366"/>
      <c r="C736" s="371">
        <v>5309</v>
      </c>
      <c r="D736" s="372" t="s">
        <v>624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>(IF($E736&lt;&gt;0,$M$2,IF($L736&lt;&gt;0,$M$2,"")))</f>
      </c>
      <c r="N736" s="13"/>
    </row>
    <row r="737" spans="2:14" ht="15.75">
      <c r="B737" s="365">
        <v>5400</v>
      </c>
      <c r="C737" s="1810" t="s">
        <v>685</v>
      </c>
      <c r="D737" s="1811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>(IF($E737&lt;&gt;0,$M$2,IF($L737&lt;&gt;0,$M$2,"")))</f>
      </c>
      <c r="N737" s="13"/>
    </row>
    <row r="738" spans="2:14" ht="15.75">
      <c r="B738" s="272">
        <v>5500</v>
      </c>
      <c r="C738" s="1812" t="s">
        <v>686</v>
      </c>
      <c r="D738" s="1813"/>
      <c r="E738" s="310">
        <f>SUM(E739:E742)</f>
        <v>0</v>
      </c>
      <c r="F738" s="274">
        <f>SUM(F739:F742)</f>
        <v>0</v>
      </c>
      <c r="G738" s="275">
        <f>SUM(G739:G742)</f>
        <v>0</v>
      </c>
      <c r="H738" s="276">
        <f>SUM(H739:H742)</f>
        <v>0</v>
      </c>
      <c r="I738" s="274">
        <f>SUM(I739:I742)</f>
        <v>0</v>
      </c>
      <c r="J738" s="275">
        <f>SUM(J739:J742)</f>
        <v>0</v>
      </c>
      <c r="K738" s="276">
        <f>SUM(K739:K742)</f>
        <v>0</v>
      </c>
      <c r="L738" s="310">
        <f>SUM(L739:L742)</f>
        <v>0</v>
      </c>
      <c r="M738" s="12">
        <f>(IF($E738&lt;&gt;0,$M$2,IF($L738&lt;&gt;0,$M$2,"")))</f>
      </c>
      <c r="N738" s="13"/>
    </row>
    <row r="739" spans="2:14" ht="15.75">
      <c r="B739" s="362"/>
      <c r="C739" s="279">
        <v>5501</v>
      </c>
      <c r="D739" s="311" t="s">
        <v>687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>(IF($E739&lt;&gt;0,$M$2,IF($L739&lt;&gt;0,$M$2,"")))</f>
      </c>
      <c r="N739" s="13"/>
    </row>
    <row r="740" spans="2:14" ht="15.75">
      <c r="B740" s="362"/>
      <c r="C740" s="293">
        <v>5502</v>
      </c>
      <c r="D740" s="294" t="s">
        <v>688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>(IF($E740&lt;&gt;0,$M$2,IF($L740&lt;&gt;0,$M$2,"")))</f>
      </c>
      <c r="N740" s="13"/>
    </row>
    <row r="741" spans="2:14" ht="15.75">
      <c r="B741" s="362"/>
      <c r="C741" s="293">
        <v>5503</v>
      </c>
      <c r="D741" s="363" t="s">
        <v>689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>(IF($E741&lt;&gt;0,$M$2,IF($L741&lt;&gt;0,$M$2,"")))</f>
      </c>
      <c r="N741" s="13"/>
    </row>
    <row r="742" spans="2:14" ht="15.75">
      <c r="B742" s="362"/>
      <c r="C742" s="285">
        <v>5504</v>
      </c>
      <c r="D742" s="339" t="s">
        <v>690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>(IF($E742&lt;&gt;0,$M$2,IF($L742&lt;&gt;0,$M$2,"")))</f>
      </c>
      <c r="N742" s="13"/>
    </row>
    <row r="743" spans="2:14" ht="15.75">
      <c r="B743" s="365">
        <v>5700</v>
      </c>
      <c r="C743" s="1805" t="s">
        <v>914</v>
      </c>
      <c r="D743" s="1806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>(IF($E743&lt;&gt;0,$M$2,IF($L743&lt;&gt;0,$M$2,"")))</f>
      </c>
      <c r="N743" s="13"/>
    </row>
    <row r="744" spans="2:14" ht="15.75">
      <c r="B744" s="366"/>
      <c r="C744" s="367">
        <v>5701</v>
      </c>
      <c r="D744" s="368" t="s">
        <v>691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7">
        <v>0</v>
      </c>
      <c r="J744" s="1472">
        <v>0</v>
      </c>
      <c r="K744" s="1472">
        <v>0</v>
      </c>
      <c r="L744" s="281">
        <f>I744+J744+K744</f>
        <v>0</v>
      </c>
      <c r="M744" s="12">
        <f>(IF($E744&lt;&gt;0,$M$2,IF($L744&lt;&gt;0,$M$2,"")))</f>
      </c>
      <c r="N744" s="13"/>
    </row>
    <row r="745" spans="2:14" ht="15.75">
      <c r="B745" s="366"/>
      <c r="C745" s="373">
        <v>5702</v>
      </c>
      <c r="D745" s="374" t="s">
        <v>692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7">
        <v>0</v>
      </c>
      <c r="J745" s="1472">
        <v>0</v>
      </c>
      <c r="K745" s="1472">
        <v>0</v>
      </c>
      <c r="L745" s="314">
        <f>I745+J745+K745</f>
        <v>0</v>
      </c>
      <c r="M745" s="12">
        <f>(IF($E745&lt;&gt;0,$M$2,IF($L745&lt;&gt;0,$M$2,"")))</f>
      </c>
      <c r="N745" s="13"/>
    </row>
    <row r="746" spans="2:14" ht="15.75">
      <c r="B746" s="292"/>
      <c r="C746" s="375">
        <v>4071</v>
      </c>
      <c r="D746" s="376" t="s">
        <v>693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7">
        <v>0</v>
      </c>
      <c r="J746" s="1472">
        <v>0</v>
      </c>
      <c r="K746" s="1472">
        <v>0</v>
      </c>
      <c r="L746" s="377">
        <f>I746+J746+K746</f>
        <v>0</v>
      </c>
      <c r="M746" s="12">
        <f>(IF($E746&lt;&gt;0,$M$2,IF($L746&lt;&gt;0,$M$2,"")))</f>
      </c>
      <c r="N746" s="13"/>
    </row>
    <row r="747" spans="2:14" ht="15.75">
      <c r="B747" s="582"/>
      <c r="C747" s="1807" t="s">
        <v>694</v>
      </c>
      <c r="D747" s="1808"/>
      <c r="E747" s="1438"/>
      <c r="F747" s="1438"/>
      <c r="G747" s="1438"/>
      <c r="H747" s="1438"/>
      <c r="I747" s="1438"/>
      <c r="J747" s="1438"/>
      <c r="K747" s="1438"/>
      <c r="L747" s="1439"/>
      <c r="M747" s="12">
        <f>(IF($E747&lt;&gt;0,$M$2,IF($L747&lt;&gt;0,$M$2,"")))</f>
      </c>
      <c r="N747" s="13"/>
    </row>
    <row r="748" spans="2:14" ht="15.75">
      <c r="B748" s="381">
        <v>98</v>
      </c>
      <c r="C748" s="1807" t="s">
        <v>694</v>
      </c>
      <c r="D748" s="1808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>(IF($E748&lt;&gt;0,$M$2,IF($L748&lt;&gt;0,$M$2,"")))</f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>(IF($E749&lt;&gt;0,$M$2,IF($L749&lt;&gt;0,$M$2,"")))</f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>(IF($E750&lt;&gt;0,$M$2,IF($L750&lt;&gt;0,$M$2,"")))</f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>(IF($E751&lt;&gt;0,$M$2,IF($L751&lt;&gt;0,$M$2,"")))</f>
      </c>
      <c r="N751" s="13"/>
    </row>
    <row r="752" spans="2:14" ht="15.75">
      <c r="B752" s="1464"/>
      <c r="C752" s="393" t="s">
        <v>741</v>
      </c>
      <c r="D752" s="1432">
        <f>+B752</f>
        <v>0</v>
      </c>
      <c r="E752" s="395">
        <f>SUM(E637,E640,E646,E654,E655,E673,E677,E683,E686,E687,E688,E689,E690,E699,E705,E706,E707,E708,E715,E719,E720,E721,E722,E725,E726,E734,E737,E738,E743)+E748</f>
        <v>25406</v>
      </c>
      <c r="F752" s="396">
        <f>SUM(F637,F640,F646,F654,F655,F673,F677,F683,F686,F687,F688,F689,F690,F699,F705,F706,F707,F708,F715,F719,F720,F721,F722,F725,F726,F734,F737,F738,F743)+F748</f>
        <v>25406</v>
      </c>
      <c r="G752" s="397">
        <f>SUM(G637,G640,G646,G654,G655,G673,G677,G683,G686,G687,G688,G689,G690,G699,G705,G706,G707,G708,G715,G719,G720,G721,G722,G725,G726,G734,G737,G738,G743)+G748</f>
        <v>0</v>
      </c>
      <c r="H752" s="398">
        <f>SUM(H637,H640,H646,H654,H655,H673,H677,H683,H686,H687,H688,H689,H690,H699,H705,H706,H707,H708,H715,H719,H720,H721,H722,H725,H726,H734,H737,H738,H743)+H748</f>
        <v>0</v>
      </c>
      <c r="I752" s="396">
        <f>SUM(I637,I640,I646,I654,I655,I673,I677,I683,I686,I687,I688,I689,I690,I699,I705,I706,I707,I708,I715,I719,I720,I721,I722,I725,I726,I734,I737,I738,I743)+I748</f>
        <v>7780</v>
      </c>
      <c r="J752" s="397">
        <f>SUM(J637,J640,J646,J654,J655,J673,J677,J683,J686,J687,J688,J689,J690,J699,J705,J706,J707,J708,J715,J719,J720,J721,J722,J725,J726,J734,J737,J738,J743)+J748</f>
        <v>0</v>
      </c>
      <c r="K752" s="398">
        <f>SUM(K637,K640,K646,K654,K655,K673,K677,K683,K686,K687,K688,K689,K690,K699,K705,K706,K707,K708,K715,K719,K720,K721,K722,K725,K726,K734,K737,K738,K743)+K748</f>
        <v>0</v>
      </c>
      <c r="L752" s="395">
        <f>SUM(L637,L640,L646,L654,L655,L673,L677,L683,L686,L687,L688,L689,L690,L699,L705,L706,L707,L708,L715,L719,L720,L721,L722,L725,L726,L734,L737,L738,L743)+L748</f>
        <v>7780</v>
      </c>
      <c r="M752" s="12">
        <f>(IF($E752&lt;&gt;0,$M$2,IF($L752&lt;&gt;0,$M$2,"")))</f>
        <v>1</v>
      </c>
      <c r="N752" s="73" t="str">
        <f>LEFT(C634,1)</f>
        <v>3</v>
      </c>
    </row>
    <row r="753" spans="2:14" ht="15.75">
      <c r="B753" s="79" t="s">
        <v>120</v>
      </c>
      <c r="C753" s="1"/>
      <c r="L753" s="6"/>
      <c r="M753" s="7">
        <f>(IF($E752&lt;&gt;0,$M$2,IF($L752&lt;&gt;0,$M$2,"")))</f>
        <v>1</v>
      </c>
      <c r="N753" s="8"/>
    </row>
    <row r="754" spans="2:14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  <c r="N754" s="8"/>
    </row>
    <row r="755" spans="2:13" ht="15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5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 objects="1" scenarios="1"/>
  <mergeCells count="142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 G397 I397 J397 F400 G400 I400 J400 F398:G398 I398:J398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411 I537:J538 I548:J548 F565:G565 F411 G411 I565:J565 I517:J519 J411 F537:G538 F462:G463 I462:J463 F466:G466 I466:J466 F469:G469 I469:J469 F245:K245 F382:G382 F484:G485 I484:J485 F488:G489 I488:J489 F492:G493 I492:J493 I573:J578 F573:G578 F583:G584 I583:J584 F506:G507 I506:J507 F510:G511 I510:J511 F548:G548 F517:G519 F390 G390 I390 J390 F404 G404 I404 J404 F401 G401 I401 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 G389 I389 J389 F403 G403 I403 J403 F410 G410 I410 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F1" sqref="F1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1970</v>
      </c>
      <c r="C80" s="1500">
        <v>3311</v>
      </c>
    </row>
    <row r="81" spans="1:3" ht="15.75">
      <c r="A81" s="1500">
        <v>3312</v>
      </c>
      <c r="B81" s="1504" t="s">
        <v>1971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1962</v>
      </c>
      <c r="C83" s="1500">
        <v>3321</v>
      </c>
    </row>
    <row r="84" spans="1:3" ht="15.75">
      <c r="A84" s="1500">
        <v>3322</v>
      </c>
      <c r="B84" s="1504" t="s">
        <v>1963</v>
      </c>
      <c r="C84" s="1500">
        <v>3322</v>
      </c>
    </row>
    <row r="85" spans="1:3" ht="15.75">
      <c r="A85" s="1500">
        <v>3323</v>
      </c>
      <c r="B85" s="1506" t="s">
        <v>1961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1964</v>
      </c>
      <c r="C87" s="1500">
        <v>3325</v>
      </c>
    </row>
    <row r="88" spans="1:3" ht="15.75">
      <c r="A88" s="1500">
        <v>3326</v>
      </c>
      <c r="B88" s="1503" t="s">
        <v>1965</v>
      </c>
      <c r="C88" s="1500">
        <v>3326</v>
      </c>
    </row>
    <row r="89" spans="1:3" ht="15.75">
      <c r="A89" s="1500">
        <v>3327</v>
      </c>
      <c r="B89" s="1503" t="s">
        <v>1966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1967</v>
      </c>
      <c r="C94" s="1500">
        <v>3337</v>
      </c>
    </row>
    <row r="95" spans="1:3" ht="15.75">
      <c r="A95" s="1500">
        <v>3338</v>
      </c>
      <c r="B95" s="1503" t="s">
        <v>1968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2000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1974</v>
      </c>
      <c r="C119" s="1500">
        <v>4457</v>
      </c>
    </row>
    <row r="120" spans="1:3" ht="15.75">
      <c r="A120" s="1500">
        <v>4458</v>
      </c>
      <c r="B120" s="1511" t="s">
        <v>2003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2019</v>
      </c>
      <c r="C162" s="1500">
        <v>5561</v>
      </c>
    </row>
    <row r="163" spans="1:3" ht="15.75">
      <c r="A163" s="1500">
        <v>5562</v>
      </c>
      <c r="B163" s="1514" t="s">
        <v>2020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2001</v>
      </c>
      <c r="B356" s="1529" t="s">
        <v>2002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2021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1672</v>
      </c>
    </row>
    <row r="365" spans="1:2" ht="18">
      <c r="A365" s="1590"/>
      <c r="B365" s="1545" t="s">
        <v>2022</v>
      </c>
    </row>
    <row r="366" spans="1:2" ht="18">
      <c r="A366" s="1547" t="s">
        <v>1305</v>
      </c>
      <c r="B366" s="1546" t="s">
        <v>2023</v>
      </c>
    </row>
    <row r="367" spans="1:2" ht="18">
      <c r="A367" s="1547" t="s">
        <v>1306</v>
      </c>
      <c r="B367" s="1548" t="s">
        <v>2024</v>
      </c>
    </row>
    <row r="368" spans="1:2" ht="18">
      <c r="A368" s="1547" t="s">
        <v>1307</v>
      </c>
      <c r="B368" s="1549" t="s">
        <v>2025</v>
      </c>
    </row>
    <row r="369" spans="1:2" ht="18">
      <c r="A369" s="1547" t="s">
        <v>1308</v>
      </c>
      <c r="B369" s="1549" t="s">
        <v>2026</v>
      </c>
    </row>
    <row r="370" spans="1:2" ht="18">
      <c r="A370" s="1547" t="s">
        <v>1309</v>
      </c>
      <c r="B370" s="1549" t="s">
        <v>2027</v>
      </c>
    </row>
    <row r="371" spans="1:2" ht="18">
      <c r="A371" s="1547" t="s">
        <v>1310</v>
      </c>
      <c r="B371" s="1549" t="s">
        <v>2028</v>
      </c>
    </row>
    <row r="372" spans="1:2" ht="18">
      <c r="A372" s="1547" t="s">
        <v>1311</v>
      </c>
      <c r="B372" s="1549" t="s">
        <v>2029</v>
      </c>
    </row>
    <row r="373" spans="1:2" ht="18">
      <c r="A373" s="1547" t="s">
        <v>1312</v>
      </c>
      <c r="B373" s="1550" t="s">
        <v>2030</v>
      </c>
    </row>
    <row r="374" spans="1:2" ht="18">
      <c r="A374" s="1547" t="s">
        <v>1313</v>
      </c>
      <c r="B374" s="1550" t="s">
        <v>2031</v>
      </c>
    </row>
    <row r="375" spans="1:2" ht="18">
      <c r="A375" s="1547" t="s">
        <v>1314</v>
      </c>
      <c r="B375" s="1550" t="s">
        <v>2032</v>
      </c>
    </row>
    <row r="376" spans="1:2" ht="18">
      <c r="A376" s="1547" t="s">
        <v>1315</v>
      </c>
      <c r="B376" s="1550" t="s">
        <v>2033</v>
      </c>
    </row>
    <row r="377" spans="1:2" ht="18">
      <c r="A377" s="1547" t="s">
        <v>1316</v>
      </c>
      <c r="B377" s="1551" t="s">
        <v>2034</v>
      </c>
    </row>
    <row r="378" spans="1:2" ht="18">
      <c r="A378" s="1547" t="s">
        <v>1317</v>
      </c>
      <c r="B378" s="1551" t="s">
        <v>2035</v>
      </c>
    </row>
    <row r="379" spans="1:2" ht="18">
      <c r="A379" s="1547" t="s">
        <v>1318</v>
      </c>
      <c r="B379" s="1550" t="s">
        <v>2036</v>
      </c>
    </row>
    <row r="380" spans="1:5" ht="18">
      <c r="A380" s="1547" t="s">
        <v>1319</v>
      </c>
      <c r="B380" s="1550" t="s">
        <v>2037</v>
      </c>
      <c r="C380" s="1552" t="s">
        <v>181</v>
      </c>
      <c r="E380" s="1553"/>
    </row>
    <row r="381" spans="1:5" ht="18">
      <c r="A381" s="1547" t="s">
        <v>1320</v>
      </c>
      <c r="B381" s="1549" t="s">
        <v>2038</v>
      </c>
      <c r="C381" s="1552" t="s">
        <v>181</v>
      </c>
      <c r="E381" s="1553"/>
    </row>
    <row r="382" spans="1:5" ht="18">
      <c r="A382" s="1547" t="s">
        <v>1321</v>
      </c>
      <c r="B382" s="1550" t="s">
        <v>2039</v>
      </c>
      <c r="C382" s="1552" t="s">
        <v>181</v>
      </c>
      <c r="E382" s="1553"/>
    </row>
    <row r="383" spans="1:5" ht="18">
      <c r="A383" s="1547" t="s">
        <v>1322</v>
      </c>
      <c r="B383" s="1550" t="s">
        <v>2040</v>
      </c>
      <c r="C383" s="1552" t="s">
        <v>181</v>
      </c>
      <c r="E383" s="1553"/>
    </row>
    <row r="384" spans="1:5" ht="18">
      <c r="A384" s="1547" t="s">
        <v>1323</v>
      </c>
      <c r="B384" s="1550" t="s">
        <v>2041</v>
      </c>
      <c r="C384" s="1552" t="s">
        <v>181</v>
      </c>
      <c r="E384" s="1553"/>
    </row>
    <row r="385" spans="1:5" ht="18">
      <c r="A385" s="1547" t="s">
        <v>1324</v>
      </c>
      <c r="B385" s="1550" t="s">
        <v>2042</v>
      </c>
      <c r="C385" s="1552" t="s">
        <v>181</v>
      </c>
      <c r="E385" s="1553"/>
    </row>
    <row r="386" spans="1:5" ht="18">
      <c r="A386" s="1547" t="s">
        <v>1325</v>
      </c>
      <c r="B386" s="1550" t="s">
        <v>2043</v>
      </c>
      <c r="C386" s="1552" t="s">
        <v>181</v>
      </c>
      <c r="E386" s="1553"/>
    </row>
    <row r="387" spans="1:5" ht="18">
      <c r="A387" s="1547" t="s">
        <v>1326</v>
      </c>
      <c r="B387" s="1550" t="s">
        <v>2044</v>
      </c>
      <c r="C387" s="1552" t="s">
        <v>181</v>
      </c>
      <c r="E387" s="1553"/>
    </row>
    <row r="388" spans="1:5" ht="18">
      <c r="A388" s="1547" t="s">
        <v>1327</v>
      </c>
      <c r="B388" s="1550" t="s">
        <v>2045</v>
      </c>
      <c r="C388" s="1552" t="s">
        <v>181</v>
      </c>
      <c r="E388" s="1553"/>
    </row>
    <row r="389" spans="1:5" ht="18">
      <c r="A389" s="1547" t="s">
        <v>1328</v>
      </c>
      <c r="B389" s="1549" t="s">
        <v>2046</v>
      </c>
      <c r="C389" s="1552" t="s">
        <v>181</v>
      </c>
      <c r="E389" s="1553"/>
    </row>
    <row r="390" spans="1:5" ht="18">
      <c r="A390" s="1547" t="s">
        <v>1329</v>
      </c>
      <c r="B390" s="1550" t="s">
        <v>2047</v>
      </c>
      <c r="C390" s="1552" t="s">
        <v>181</v>
      </c>
      <c r="E390" s="1553"/>
    </row>
    <row r="391" spans="1:5" ht="18">
      <c r="A391" s="1547" t="s">
        <v>1330</v>
      </c>
      <c r="B391" s="1549" t="s">
        <v>2048</v>
      </c>
      <c r="C391" s="1552" t="s">
        <v>181</v>
      </c>
      <c r="E391" s="1553"/>
    </row>
    <row r="392" spans="1:5" ht="18">
      <c r="A392" s="1547" t="s">
        <v>1331</v>
      </c>
      <c r="B392" s="1549" t="s">
        <v>2049</v>
      </c>
      <c r="C392" s="1552" t="s">
        <v>181</v>
      </c>
      <c r="E392" s="1553"/>
    </row>
    <row r="393" spans="1:5" ht="18">
      <c r="A393" s="1547" t="s">
        <v>1332</v>
      </c>
      <c r="B393" s="1549" t="s">
        <v>2050</v>
      </c>
      <c r="C393" s="1552" t="s">
        <v>181</v>
      </c>
      <c r="E393" s="1553"/>
    </row>
    <row r="394" spans="1:5" ht="18">
      <c r="A394" s="1547" t="s">
        <v>1333</v>
      </c>
      <c r="B394" s="1549" t="s">
        <v>2051</v>
      </c>
      <c r="C394" s="1552" t="s">
        <v>181</v>
      </c>
      <c r="E394" s="1553"/>
    </row>
    <row r="395" spans="1:5" ht="18">
      <c r="A395" s="1547" t="s">
        <v>1334</v>
      </c>
      <c r="B395" s="1549" t="s">
        <v>2052</v>
      </c>
      <c r="C395" s="1552" t="s">
        <v>181</v>
      </c>
      <c r="E395" s="1553"/>
    </row>
    <row r="396" spans="1:5" ht="18">
      <c r="A396" s="1547" t="s">
        <v>1335</v>
      </c>
      <c r="B396" s="1549" t="s">
        <v>2053</v>
      </c>
      <c r="C396" s="1552" t="s">
        <v>181</v>
      </c>
      <c r="E396" s="1553"/>
    </row>
    <row r="397" spans="1:5" ht="18">
      <c r="A397" s="1547" t="s">
        <v>1336</v>
      </c>
      <c r="B397" s="1549" t="s">
        <v>2054</v>
      </c>
      <c r="C397" s="1552" t="s">
        <v>181</v>
      </c>
      <c r="E397" s="1553"/>
    </row>
    <row r="398" spans="1:5" ht="18">
      <c r="A398" s="1547" t="s">
        <v>1337</v>
      </c>
      <c r="B398" s="1549" t="s">
        <v>2055</v>
      </c>
      <c r="C398" s="1552" t="s">
        <v>181</v>
      </c>
      <c r="E398" s="1553"/>
    </row>
    <row r="399" spans="1:5" ht="18">
      <c r="A399" s="1547" t="s">
        <v>1338</v>
      </c>
      <c r="B399" s="1554" t="s">
        <v>2056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1673</v>
      </c>
      <c r="C401" s="1552" t="s">
        <v>181</v>
      </c>
      <c r="E401" s="1553"/>
    </row>
    <row r="402" spans="1:5" ht="18">
      <c r="A402" s="1590" t="s">
        <v>181</v>
      </c>
      <c r="B402" s="1557" t="s">
        <v>1674</v>
      </c>
      <c r="C402" s="1552" t="s">
        <v>181</v>
      </c>
      <c r="E402" s="1553"/>
    </row>
    <row r="403" spans="1:5" ht="18">
      <c r="A403" s="1562" t="s">
        <v>1341</v>
      </c>
      <c r="B403" s="1558" t="s">
        <v>2057</v>
      </c>
      <c r="C403" s="1552" t="s">
        <v>181</v>
      </c>
      <c r="E403" s="1553"/>
    </row>
    <row r="404" spans="1:5" ht="18">
      <c r="A404" s="1547" t="s">
        <v>1342</v>
      </c>
      <c r="B404" s="1534" t="s">
        <v>2058</v>
      </c>
      <c r="C404" s="1552" t="s">
        <v>181</v>
      </c>
      <c r="E404" s="1553"/>
    </row>
    <row r="405" spans="1:5" ht="18">
      <c r="A405" s="1592" t="s">
        <v>1343</v>
      </c>
      <c r="B405" s="1559" t="s">
        <v>2059</v>
      </c>
      <c r="C405" s="1552" t="s">
        <v>181</v>
      </c>
      <c r="E405" s="1553"/>
    </row>
    <row r="406" spans="1:5" ht="18">
      <c r="A406" s="1543" t="s">
        <v>181</v>
      </c>
      <c r="B406" s="1560" t="s">
        <v>1675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1676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1677</v>
      </c>
      <c r="C423" s="1552" t="s">
        <v>181</v>
      </c>
      <c r="E423" s="1553"/>
    </row>
    <row r="424" spans="1:5" ht="18">
      <c r="A424" s="1547" t="s">
        <v>1357</v>
      </c>
      <c r="B424" s="1570" t="s">
        <v>1678</v>
      </c>
      <c r="C424" s="1552" t="s">
        <v>181</v>
      </c>
      <c r="E424" s="1553"/>
    </row>
    <row r="425" spans="1:5" ht="18">
      <c r="A425" s="1547" t="s">
        <v>1358</v>
      </c>
      <c r="B425" s="1571" t="s">
        <v>1679</v>
      </c>
      <c r="C425" s="1552" t="s">
        <v>181</v>
      </c>
      <c r="E425" s="1553"/>
    </row>
    <row r="426" spans="1:5" ht="18">
      <c r="A426" s="1547" t="s">
        <v>1359</v>
      </c>
      <c r="B426" s="1570" t="s">
        <v>1680</v>
      </c>
      <c r="C426" s="1552" t="s">
        <v>181</v>
      </c>
      <c r="E426" s="1553"/>
    </row>
    <row r="427" spans="1:5" ht="18">
      <c r="A427" s="1547" t="s">
        <v>1360</v>
      </c>
      <c r="B427" s="1570" t="s">
        <v>1681</v>
      </c>
      <c r="C427" s="1552" t="s">
        <v>181</v>
      </c>
      <c r="E427" s="1553"/>
    </row>
    <row r="428" spans="1:5" ht="18">
      <c r="A428" s="1547" t="s">
        <v>1361</v>
      </c>
      <c r="B428" s="1572" t="s">
        <v>1682</v>
      </c>
      <c r="C428" s="1552" t="s">
        <v>181</v>
      </c>
      <c r="E428" s="1553"/>
    </row>
    <row r="429" spans="1:5" ht="18">
      <c r="A429" s="1547" t="s">
        <v>1362</v>
      </c>
      <c r="B429" s="1572" t="s">
        <v>1683</v>
      </c>
      <c r="C429" s="1552" t="s">
        <v>181</v>
      </c>
      <c r="E429" s="1553"/>
    </row>
    <row r="430" spans="1:5" ht="18">
      <c r="A430" s="1547" t="s">
        <v>1363</v>
      </c>
      <c r="B430" s="1572" t="s">
        <v>1684</v>
      </c>
      <c r="C430" s="1552" t="s">
        <v>181</v>
      </c>
      <c r="E430" s="1553"/>
    </row>
    <row r="431" spans="1:5" ht="18">
      <c r="A431" s="1547" t="s">
        <v>1364</v>
      </c>
      <c r="B431" s="1572" t="s">
        <v>1685</v>
      </c>
      <c r="C431" s="1552" t="s">
        <v>181</v>
      </c>
      <c r="E431" s="1553"/>
    </row>
    <row r="432" spans="1:5" ht="18">
      <c r="A432" s="1547" t="s">
        <v>1365</v>
      </c>
      <c r="B432" s="1572" t="s">
        <v>1686</v>
      </c>
      <c r="C432" s="1552" t="s">
        <v>181</v>
      </c>
      <c r="E432" s="1553"/>
    </row>
    <row r="433" spans="1:5" ht="18">
      <c r="A433" s="1547" t="s">
        <v>1366</v>
      </c>
      <c r="B433" s="1570" t="s">
        <v>1687</v>
      </c>
      <c r="C433" s="1552" t="s">
        <v>181</v>
      </c>
      <c r="E433" s="1553"/>
    </row>
    <row r="434" spans="1:5" ht="18">
      <c r="A434" s="1547" t="s">
        <v>1367</v>
      </c>
      <c r="B434" s="1570" t="s">
        <v>1688</v>
      </c>
      <c r="C434" s="1552" t="s">
        <v>181</v>
      </c>
      <c r="E434" s="1553"/>
    </row>
    <row r="435" spans="1:5" ht="18">
      <c r="A435" s="1547" t="s">
        <v>1368</v>
      </c>
      <c r="B435" s="1570" t="s">
        <v>1689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1690</v>
      </c>
      <c r="C436" s="1552" t="s">
        <v>181</v>
      </c>
      <c r="E436" s="1553"/>
    </row>
    <row r="437" spans="1:5" ht="18">
      <c r="A437" s="1547" t="s">
        <v>1370</v>
      </c>
      <c r="B437" s="1569" t="s">
        <v>1691</v>
      </c>
      <c r="C437" s="1552" t="s">
        <v>181</v>
      </c>
      <c r="E437" s="1553"/>
    </row>
    <row r="438" spans="1:5" ht="18">
      <c r="A438" s="1547" t="s">
        <v>1371</v>
      </c>
      <c r="B438" s="1571" t="s">
        <v>1692</v>
      </c>
      <c r="C438" s="1552" t="s">
        <v>181</v>
      </c>
      <c r="E438" s="1553"/>
    </row>
    <row r="439" spans="1:5" ht="18">
      <c r="A439" s="1547" t="s">
        <v>1372</v>
      </c>
      <c r="B439" s="1570" t="s">
        <v>1693</v>
      </c>
      <c r="C439" s="1552" t="s">
        <v>181</v>
      </c>
      <c r="E439" s="1553"/>
    </row>
    <row r="440" spans="1:5" ht="18">
      <c r="A440" s="1547" t="s">
        <v>1373</v>
      </c>
      <c r="B440" s="1570" t="s">
        <v>1694</v>
      </c>
      <c r="C440" s="1552" t="s">
        <v>181</v>
      </c>
      <c r="E440" s="1553"/>
    </row>
    <row r="441" spans="1:5" ht="18">
      <c r="A441" s="1547" t="s">
        <v>1374</v>
      </c>
      <c r="B441" s="1570" t="s">
        <v>1695</v>
      </c>
      <c r="C441" s="1552" t="s">
        <v>181</v>
      </c>
      <c r="E441" s="1553"/>
    </row>
    <row r="442" spans="1:5" ht="18">
      <c r="A442" s="1547" t="s">
        <v>1375</v>
      </c>
      <c r="B442" s="1570" t="s">
        <v>1696</v>
      </c>
      <c r="C442" s="1552" t="s">
        <v>181</v>
      </c>
      <c r="E442" s="1553"/>
    </row>
    <row r="443" spans="1:5" ht="18">
      <c r="A443" s="1547" t="s">
        <v>1376</v>
      </c>
      <c r="B443" s="1570" t="s">
        <v>1697</v>
      </c>
      <c r="C443" s="1552" t="s">
        <v>181</v>
      </c>
      <c r="E443" s="1553"/>
    </row>
    <row r="444" spans="1:5" ht="18">
      <c r="A444" s="1547" t="s">
        <v>1377</v>
      </c>
      <c r="B444" s="1570" t="s">
        <v>1698</v>
      </c>
      <c r="C444" s="1552" t="s">
        <v>181</v>
      </c>
      <c r="E444" s="1553"/>
    </row>
    <row r="445" spans="1:5" ht="18">
      <c r="A445" s="1547" t="s">
        <v>1378</v>
      </c>
      <c r="B445" s="1570" t="s">
        <v>1699</v>
      </c>
      <c r="C445" s="1552" t="s">
        <v>181</v>
      </c>
      <c r="E445" s="1553"/>
    </row>
    <row r="446" spans="1:5" ht="18">
      <c r="A446" s="1547" t="s">
        <v>1379</v>
      </c>
      <c r="B446" s="1570" t="s">
        <v>1700</v>
      </c>
      <c r="C446" s="1552" t="s">
        <v>181</v>
      </c>
      <c r="E446" s="1553"/>
    </row>
    <row r="447" spans="1:5" ht="18">
      <c r="A447" s="1547" t="s">
        <v>1380</v>
      </c>
      <c r="B447" s="1570" t="s">
        <v>1701</v>
      </c>
      <c r="C447" s="1552" t="s">
        <v>181</v>
      </c>
      <c r="E447" s="1553"/>
    </row>
    <row r="448" spans="1:5" ht="18">
      <c r="A448" s="1547" t="s">
        <v>1381</v>
      </c>
      <c r="B448" s="1570" t="s">
        <v>1702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1703</v>
      </c>
      <c r="C449" s="1552" t="s">
        <v>181</v>
      </c>
      <c r="E449" s="1553"/>
    </row>
    <row r="450" spans="1:5" ht="18">
      <c r="A450" s="1547" t="s">
        <v>1383</v>
      </c>
      <c r="B450" s="1569" t="s">
        <v>1704</v>
      </c>
      <c r="C450" s="1552" t="s">
        <v>181</v>
      </c>
      <c r="E450" s="1553"/>
    </row>
    <row r="451" spans="1:5" ht="18">
      <c r="A451" s="1547" t="s">
        <v>1384</v>
      </c>
      <c r="B451" s="1570" t="s">
        <v>1705</v>
      </c>
      <c r="C451" s="1552" t="s">
        <v>181</v>
      </c>
      <c r="E451" s="1553"/>
    </row>
    <row r="452" spans="1:5" ht="18">
      <c r="A452" s="1547" t="s">
        <v>1385</v>
      </c>
      <c r="B452" s="1570" t="s">
        <v>1706</v>
      </c>
      <c r="C452" s="1552" t="s">
        <v>181</v>
      </c>
      <c r="E452" s="1553"/>
    </row>
    <row r="453" spans="1:5" ht="18">
      <c r="A453" s="1547" t="s">
        <v>1386</v>
      </c>
      <c r="B453" s="1570" t="s">
        <v>1707</v>
      </c>
      <c r="C453" s="1552" t="s">
        <v>181</v>
      </c>
      <c r="E453" s="1553"/>
    </row>
    <row r="454" spans="1:5" ht="18">
      <c r="A454" s="1547" t="s">
        <v>1387</v>
      </c>
      <c r="B454" s="1571" t="s">
        <v>1708</v>
      </c>
      <c r="C454" s="1552" t="s">
        <v>181</v>
      </c>
      <c r="E454" s="1553"/>
    </row>
    <row r="455" spans="1:5" ht="18">
      <c r="A455" s="1547" t="s">
        <v>1388</v>
      </c>
      <c r="B455" s="1570" t="s">
        <v>1709</v>
      </c>
      <c r="C455" s="1552" t="s">
        <v>181</v>
      </c>
      <c r="E455" s="1553"/>
    </row>
    <row r="456" spans="1:5" ht="18">
      <c r="A456" s="1547" t="s">
        <v>1389</v>
      </c>
      <c r="B456" s="1570" t="s">
        <v>1710</v>
      </c>
      <c r="C456" s="1552" t="s">
        <v>181</v>
      </c>
      <c r="E456" s="1553"/>
    </row>
    <row r="457" spans="1:5" ht="18">
      <c r="A457" s="1547" t="s">
        <v>1390</v>
      </c>
      <c r="B457" s="1570" t="s">
        <v>1711</v>
      </c>
      <c r="C457" s="1552" t="s">
        <v>181</v>
      </c>
      <c r="E457" s="1553"/>
    </row>
    <row r="458" spans="1:5" ht="18">
      <c r="A458" s="1547" t="s">
        <v>1391</v>
      </c>
      <c r="B458" s="1570" t="s">
        <v>1712</v>
      </c>
      <c r="C458" s="1552" t="s">
        <v>181</v>
      </c>
      <c r="E458" s="1553"/>
    </row>
    <row r="459" spans="1:5" ht="18">
      <c r="A459" s="1547" t="s">
        <v>1392</v>
      </c>
      <c r="B459" s="1570" t="s">
        <v>1713</v>
      </c>
      <c r="C459" s="1552" t="s">
        <v>181</v>
      </c>
      <c r="E459" s="1553"/>
    </row>
    <row r="460" spans="1:5" ht="18">
      <c r="A460" s="1547" t="s">
        <v>1393</v>
      </c>
      <c r="B460" s="1570" t="s">
        <v>1714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1715</v>
      </c>
      <c r="C461" s="1552" t="s">
        <v>181</v>
      </c>
      <c r="E461" s="1553"/>
    </row>
    <row r="462" spans="1:5" ht="18">
      <c r="A462" s="1547" t="s">
        <v>1395</v>
      </c>
      <c r="B462" s="1574" t="s">
        <v>1716</v>
      </c>
      <c r="C462" s="1552" t="s">
        <v>181</v>
      </c>
      <c r="E462" s="1553"/>
    </row>
    <row r="463" spans="1:5" ht="18">
      <c r="A463" s="1547" t="s">
        <v>1396</v>
      </c>
      <c r="B463" s="1570" t="s">
        <v>1717</v>
      </c>
      <c r="C463" s="1552" t="s">
        <v>181</v>
      </c>
      <c r="E463" s="1553"/>
    </row>
    <row r="464" spans="1:5" ht="18">
      <c r="A464" s="1547" t="s">
        <v>1397</v>
      </c>
      <c r="B464" s="1570" t="s">
        <v>1718</v>
      </c>
      <c r="C464" s="1552" t="s">
        <v>181</v>
      </c>
      <c r="E464" s="1553"/>
    </row>
    <row r="465" spans="1:5" ht="18">
      <c r="A465" s="1547" t="s">
        <v>1398</v>
      </c>
      <c r="B465" s="1570" t="s">
        <v>1719</v>
      </c>
      <c r="C465" s="1552" t="s">
        <v>181</v>
      </c>
      <c r="E465" s="1553"/>
    </row>
    <row r="466" spans="1:5" ht="18">
      <c r="A466" s="1547" t="s">
        <v>1399</v>
      </c>
      <c r="B466" s="1570" t="s">
        <v>1720</v>
      </c>
      <c r="C466" s="1552" t="s">
        <v>181</v>
      </c>
      <c r="E466" s="1553"/>
    </row>
    <row r="467" spans="1:5" ht="18">
      <c r="A467" s="1547" t="s">
        <v>1400</v>
      </c>
      <c r="B467" s="1570" t="s">
        <v>1721</v>
      </c>
      <c r="C467" s="1552" t="s">
        <v>181</v>
      </c>
      <c r="E467" s="1553"/>
    </row>
    <row r="468" spans="1:5" ht="18">
      <c r="A468" s="1547" t="s">
        <v>1401</v>
      </c>
      <c r="B468" s="1570" t="s">
        <v>1722</v>
      </c>
      <c r="C468" s="1552" t="s">
        <v>181</v>
      </c>
      <c r="E468" s="1553"/>
    </row>
    <row r="469" spans="1:5" ht="18">
      <c r="A469" s="1547" t="s">
        <v>1402</v>
      </c>
      <c r="B469" s="1570" t="s">
        <v>1723</v>
      </c>
      <c r="C469" s="1552" t="s">
        <v>181</v>
      </c>
      <c r="E469" s="1553"/>
    </row>
    <row r="470" spans="1:5" ht="18">
      <c r="A470" s="1547" t="s">
        <v>1403</v>
      </c>
      <c r="B470" s="1570" t="s">
        <v>1724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1725</v>
      </c>
      <c r="C471" s="1552" t="s">
        <v>181</v>
      </c>
      <c r="E471" s="1553"/>
    </row>
    <row r="472" spans="1:5" ht="18">
      <c r="A472" s="1547" t="s">
        <v>1405</v>
      </c>
      <c r="B472" s="1569" t="s">
        <v>1726</v>
      </c>
      <c r="C472" s="1552" t="s">
        <v>181</v>
      </c>
      <c r="E472" s="1553"/>
    </row>
    <row r="473" spans="1:5" ht="18">
      <c r="A473" s="1547" t="s">
        <v>1406</v>
      </c>
      <c r="B473" s="1570" t="s">
        <v>1727</v>
      </c>
      <c r="C473" s="1552" t="s">
        <v>181</v>
      </c>
      <c r="E473" s="1553"/>
    </row>
    <row r="474" spans="1:5" ht="18">
      <c r="A474" s="1547" t="s">
        <v>1407</v>
      </c>
      <c r="B474" s="1570" t="s">
        <v>1728</v>
      </c>
      <c r="C474" s="1552" t="s">
        <v>181</v>
      </c>
      <c r="E474" s="1553"/>
    </row>
    <row r="475" spans="1:5" ht="18">
      <c r="A475" s="1547" t="s">
        <v>1408</v>
      </c>
      <c r="B475" s="1571" t="s">
        <v>1729</v>
      </c>
      <c r="C475" s="1552" t="s">
        <v>181</v>
      </c>
      <c r="E475" s="1553"/>
    </row>
    <row r="476" spans="1:5" ht="18">
      <c r="A476" s="1547" t="s">
        <v>1409</v>
      </c>
      <c r="B476" s="1570" t="s">
        <v>1730</v>
      </c>
      <c r="C476" s="1552" t="s">
        <v>181</v>
      </c>
      <c r="E476" s="1553"/>
    </row>
    <row r="477" spans="1:5" ht="18">
      <c r="A477" s="1547" t="s">
        <v>1410</v>
      </c>
      <c r="B477" s="1570" t="s">
        <v>1731</v>
      </c>
      <c r="C477" s="1552" t="s">
        <v>181</v>
      </c>
      <c r="E477" s="1553"/>
    </row>
    <row r="478" spans="1:5" ht="18">
      <c r="A478" s="1547" t="s">
        <v>1411</v>
      </c>
      <c r="B478" s="1570" t="s">
        <v>1732</v>
      </c>
      <c r="C478" s="1552" t="s">
        <v>181</v>
      </c>
      <c r="E478" s="1553"/>
    </row>
    <row r="479" spans="1:5" ht="18">
      <c r="A479" s="1547" t="s">
        <v>1412</v>
      </c>
      <c r="B479" s="1570" t="s">
        <v>1733</v>
      </c>
      <c r="C479" s="1552" t="s">
        <v>181</v>
      </c>
      <c r="E479" s="1553"/>
    </row>
    <row r="480" spans="1:5" ht="18">
      <c r="A480" s="1547" t="s">
        <v>1413</v>
      </c>
      <c r="B480" s="1570" t="s">
        <v>1734</v>
      </c>
      <c r="C480" s="1552" t="s">
        <v>181</v>
      </c>
      <c r="E480" s="1553"/>
    </row>
    <row r="481" spans="1:5" ht="18">
      <c r="A481" s="1547" t="s">
        <v>1414</v>
      </c>
      <c r="B481" s="1570" t="s">
        <v>1735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1736</v>
      </c>
      <c r="C482" s="1552" t="s">
        <v>181</v>
      </c>
      <c r="E482" s="1553"/>
    </row>
    <row r="483" spans="1:5" ht="18">
      <c r="A483" s="1547" t="s">
        <v>1416</v>
      </c>
      <c r="B483" s="1569" t="s">
        <v>1737</v>
      </c>
      <c r="C483" s="1552" t="s">
        <v>181</v>
      </c>
      <c r="E483" s="1553"/>
    </row>
    <row r="484" spans="1:5" ht="18">
      <c r="A484" s="1547" t="s">
        <v>1417</v>
      </c>
      <c r="B484" s="1570" t="s">
        <v>1738</v>
      </c>
      <c r="C484" s="1552" t="s">
        <v>181</v>
      </c>
      <c r="E484" s="1553"/>
    </row>
    <row r="485" spans="1:5" ht="18">
      <c r="A485" s="1547" t="s">
        <v>1418</v>
      </c>
      <c r="B485" s="1571" t="s">
        <v>1739</v>
      </c>
      <c r="C485" s="1552" t="s">
        <v>181</v>
      </c>
      <c r="E485" s="1553"/>
    </row>
    <row r="486" spans="1:5" ht="18">
      <c r="A486" s="1547" t="s">
        <v>1419</v>
      </c>
      <c r="B486" s="1570" t="s">
        <v>1740</v>
      </c>
      <c r="C486" s="1552" t="s">
        <v>181</v>
      </c>
      <c r="E486" s="1553"/>
    </row>
    <row r="487" spans="1:5" ht="18">
      <c r="A487" s="1547" t="s">
        <v>1420</v>
      </c>
      <c r="B487" s="1570" t="s">
        <v>1741</v>
      </c>
      <c r="C487" s="1552" t="s">
        <v>181</v>
      </c>
      <c r="E487" s="1553"/>
    </row>
    <row r="488" spans="1:5" ht="18">
      <c r="A488" s="1547" t="s">
        <v>1421</v>
      </c>
      <c r="B488" s="1570" t="s">
        <v>1742</v>
      </c>
      <c r="C488" s="1552" t="s">
        <v>181</v>
      </c>
      <c r="E488" s="1553"/>
    </row>
    <row r="489" spans="1:5" ht="18">
      <c r="A489" s="1547" t="s">
        <v>1422</v>
      </c>
      <c r="B489" s="1570" t="s">
        <v>1743</v>
      </c>
      <c r="C489" s="1552" t="s">
        <v>181</v>
      </c>
      <c r="E489" s="1553"/>
    </row>
    <row r="490" spans="1:5" ht="18">
      <c r="A490" s="1547" t="s">
        <v>1423</v>
      </c>
      <c r="B490" s="1570" t="s">
        <v>1744</v>
      </c>
      <c r="C490" s="1552" t="s">
        <v>181</v>
      </c>
      <c r="E490" s="1553"/>
    </row>
    <row r="491" spans="1:5" ht="18">
      <c r="A491" s="1547" t="s">
        <v>1424</v>
      </c>
      <c r="B491" s="1570" t="s">
        <v>1745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1746</v>
      </c>
      <c r="C492" s="1552" t="s">
        <v>181</v>
      </c>
      <c r="E492" s="1553"/>
    </row>
    <row r="493" spans="1:5" ht="18">
      <c r="A493" s="1547" t="s">
        <v>1426</v>
      </c>
      <c r="B493" s="1574" t="s">
        <v>1747</v>
      </c>
      <c r="C493" s="1552" t="s">
        <v>181</v>
      </c>
      <c r="E493" s="1553"/>
    </row>
    <row r="494" spans="1:5" ht="18">
      <c r="A494" s="1547" t="s">
        <v>1427</v>
      </c>
      <c r="B494" s="1570" t="s">
        <v>1748</v>
      </c>
      <c r="C494" s="1552" t="s">
        <v>181</v>
      </c>
      <c r="E494" s="1553"/>
    </row>
    <row r="495" spans="1:5" ht="18">
      <c r="A495" s="1547" t="s">
        <v>1428</v>
      </c>
      <c r="B495" s="1570" t="s">
        <v>1749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1750</v>
      </c>
      <c r="C496" s="1552" t="s">
        <v>181</v>
      </c>
      <c r="E496" s="1553"/>
    </row>
    <row r="497" spans="1:5" ht="18">
      <c r="A497" s="1547" t="s">
        <v>1430</v>
      </c>
      <c r="B497" s="1569" t="s">
        <v>1751</v>
      </c>
      <c r="C497" s="1552" t="s">
        <v>181</v>
      </c>
      <c r="E497" s="1553"/>
    </row>
    <row r="498" spans="1:5" ht="18">
      <c r="A498" s="1547" t="s">
        <v>1431</v>
      </c>
      <c r="B498" s="1570" t="s">
        <v>1752</v>
      </c>
      <c r="C498" s="1552" t="s">
        <v>181</v>
      </c>
      <c r="E498" s="1553"/>
    </row>
    <row r="499" spans="1:5" ht="18">
      <c r="A499" s="1547" t="s">
        <v>1432</v>
      </c>
      <c r="B499" s="1571" t="s">
        <v>1753</v>
      </c>
      <c r="C499" s="1552" t="s">
        <v>181</v>
      </c>
      <c r="E499" s="1553"/>
    </row>
    <row r="500" spans="1:5" ht="18">
      <c r="A500" s="1547" t="s">
        <v>1433</v>
      </c>
      <c r="B500" s="1570" t="s">
        <v>1754</v>
      </c>
      <c r="C500" s="1552" t="s">
        <v>181</v>
      </c>
      <c r="E500" s="1553"/>
    </row>
    <row r="501" spans="1:5" ht="18">
      <c r="A501" s="1547" t="s">
        <v>1434</v>
      </c>
      <c r="B501" s="1570" t="s">
        <v>1755</v>
      </c>
      <c r="C501" s="1552" t="s">
        <v>181</v>
      </c>
      <c r="E501" s="1553"/>
    </row>
    <row r="502" spans="1:5" ht="18">
      <c r="A502" s="1547" t="s">
        <v>1435</v>
      </c>
      <c r="B502" s="1570" t="s">
        <v>1756</v>
      </c>
      <c r="C502" s="1552" t="s">
        <v>181</v>
      </c>
      <c r="E502" s="1553"/>
    </row>
    <row r="503" spans="1:5" ht="18">
      <c r="A503" s="1547" t="s">
        <v>1436</v>
      </c>
      <c r="B503" s="1570" t="s">
        <v>1757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1758</v>
      </c>
      <c r="C504" s="1552" t="s">
        <v>181</v>
      </c>
      <c r="E504" s="1553"/>
    </row>
    <row r="505" spans="1:5" ht="18">
      <c r="A505" s="1547" t="s">
        <v>1438</v>
      </c>
      <c r="B505" s="1569" t="s">
        <v>1759</v>
      </c>
      <c r="C505" s="1552" t="s">
        <v>181</v>
      </c>
      <c r="E505" s="1553"/>
    </row>
    <row r="506" spans="1:5" ht="18">
      <c r="A506" s="1547" t="s">
        <v>1439</v>
      </c>
      <c r="B506" s="1570" t="s">
        <v>1760</v>
      </c>
      <c r="C506" s="1552" t="s">
        <v>181</v>
      </c>
      <c r="E506" s="1553"/>
    </row>
    <row r="507" spans="1:5" ht="18">
      <c r="A507" s="1547" t="s">
        <v>1440</v>
      </c>
      <c r="B507" s="1570" t="s">
        <v>1761</v>
      </c>
      <c r="C507" s="1552" t="s">
        <v>181</v>
      </c>
      <c r="E507" s="1553"/>
    </row>
    <row r="508" spans="1:5" ht="18">
      <c r="A508" s="1547" t="s">
        <v>1441</v>
      </c>
      <c r="B508" s="1570" t="s">
        <v>1762</v>
      </c>
      <c r="C508" s="1552" t="s">
        <v>181</v>
      </c>
      <c r="E508" s="1553"/>
    </row>
    <row r="509" spans="1:5" ht="18">
      <c r="A509" s="1547" t="s">
        <v>1442</v>
      </c>
      <c r="B509" s="1571" t="s">
        <v>1763</v>
      </c>
      <c r="C509" s="1552" t="s">
        <v>181</v>
      </c>
      <c r="E509" s="1553"/>
    </row>
    <row r="510" spans="1:5" ht="18">
      <c r="A510" s="1547" t="s">
        <v>1443</v>
      </c>
      <c r="B510" s="1570" t="s">
        <v>1764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1765</v>
      </c>
      <c r="C511" s="1552" t="s">
        <v>181</v>
      </c>
      <c r="E511" s="1553"/>
    </row>
    <row r="512" spans="1:5" ht="18">
      <c r="A512" s="1547" t="s">
        <v>1445</v>
      </c>
      <c r="B512" s="1569" t="s">
        <v>1766</v>
      </c>
      <c r="C512" s="1552" t="s">
        <v>181</v>
      </c>
      <c r="E512" s="1553"/>
    </row>
    <row r="513" spans="1:5" ht="18">
      <c r="A513" s="1547" t="s">
        <v>1446</v>
      </c>
      <c r="B513" s="1570" t="s">
        <v>1767</v>
      </c>
      <c r="C513" s="1552" t="s">
        <v>181</v>
      </c>
      <c r="E513" s="1553"/>
    </row>
    <row r="514" spans="1:5" ht="18">
      <c r="A514" s="1547" t="s">
        <v>1447</v>
      </c>
      <c r="B514" s="1570" t="s">
        <v>1768</v>
      </c>
      <c r="C514" s="1552" t="s">
        <v>181</v>
      </c>
      <c r="E514" s="1553"/>
    </row>
    <row r="515" spans="1:5" ht="18">
      <c r="A515" s="1547" t="s">
        <v>1448</v>
      </c>
      <c r="B515" s="1570" t="s">
        <v>1769</v>
      </c>
      <c r="C515" s="1552" t="s">
        <v>181</v>
      </c>
      <c r="E515" s="1553"/>
    </row>
    <row r="516" spans="1:5" ht="18">
      <c r="A516" s="1547" t="s">
        <v>1449</v>
      </c>
      <c r="B516" s="1571" t="s">
        <v>1770</v>
      </c>
      <c r="C516" s="1552" t="s">
        <v>181</v>
      </c>
      <c r="E516" s="1553"/>
    </row>
    <row r="517" spans="1:5" ht="18">
      <c r="A517" s="1547" t="s">
        <v>1450</v>
      </c>
      <c r="B517" s="1570" t="s">
        <v>1771</v>
      </c>
      <c r="C517" s="1552" t="s">
        <v>181</v>
      </c>
      <c r="E517" s="1553"/>
    </row>
    <row r="518" spans="1:5" ht="18">
      <c r="A518" s="1547" t="s">
        <v>1451</v>
      </c>
      <c r="B518" s="1570" t="s">
        <v>1772</v>
      </c>
      <c r="C518" s="1552" t="s">
        <v>181</v>
      </c>
      <c r="E518" s="1553"/>
    </row>
    <row r="519" spans="1:5" ht="18">
      <c r="A519" s="1547" t="s">
        <v>1452</v>
      </c>
      <c r="B519" s="1570" t="s">
        <v>1773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1774</v>
      </c>
      <c r="C520" s="1552" t="s">
        <v>181</v>
      </c>
      <c r="E520" s="1553"/>
    </row>
    <row r="521" spans="1:5" ht="18">
      <c r="A521" s="1547" t="s">
        <v>1454</v>
      </c>
      <c r="B521" s="1569" t="s">
        <v>1775</v>
      </c>
      <c r="C521" s="1552" t="s">
        <v>181</v>
      </c>
      <c r="E521" s="1553"/>
    </row>
    <row r="522" spans="1:5" ht="18">
      <c r="A522" s="1547" t="s">
        <v>1455</v>
      </c>
      <c r="B522" s="1570" t="s">
        <v>1776</v>
      </c>
      <c r="C522" s="1552" t="s">
        <v>181</v>
      </c>
      <c r="E522" s="1553"/>
    </row>
    <row r="523" spans="1:5" ht="18">
      <c r="A523" s="1547" t="s">
        <v>1456</v>
      </c>
      <c r="B523" s="1571" t="s">
        <v>1777</v>
      </c>
      <c r="C523" s="1552" t="s">
        <v>181</v>
      </c>
      <c r="E523" s="1553"/>
    </row>
    <row r="524" spans="1:5" ht="18">
      <c r="A524" s="1547" t="s">
        <v>1457</v>
      </c>
      <c r="B524" s="1570" t="s">
        <v>1778</v>
      </c>
      <c r="C524" s="1552" t="s">
        <v>181</v>
      </c>
      <c r="E524" s="1553"/>
    </row>
    <row r="525" spans="1:5" ht="18">
      <c r="A525" s="1547" t="s">
        <v>1458</v>
      </c>
      <c r="B525" s="1570" t="s">
        <v>1779</v>
      </c>
      <c r="C525" s="1552" t="s">
        <v>181</v>
      </c>
      <c r="E525" s="1553"/>
    </row>
    <row r="526" spans="1:5" ht="18">
      <c r="A526" s="1547" t="s">
        <v>1459</v>
      </c>
      <c r="B526" s="1570" t="s">
        <v>1780</v>
      </c>
      <c r="C526" s="1552" t="s">
        <v>181</v>
      </c>
      <c r="E526" s="1553"/>
    </row>
    <row r="527" spans="1:5" ht="18">
      <c r="A527" s="1547" t="s">
        <v>1460</v>
      </c>
      <c r="B527" s="1570" t="s">
        <v>1781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1782</v>
      </c>
      <c r="C528" s="1552" t="s">
        <v>181</v>
      </c>
      <c r="E528" s="1553"/>
    </row>
    <row r="529" spans="1:5" ht="18">
      <c r="A529" s="1547" t="s">
        <v>1462</v>
      </c>
      <c r="B529" s="1569" t="s">
        <v>1783</v>
      </c>
      <c r="C529" s="1552" t="s">
        <v>181</v>
      </c>
      <c r="E529" s="1553"/>
    </row>
    <row r="530" spans="1:5" ht="18">
      <c r="A530" s="1547" t="s">
        <v>1463</v>
      </c>
      <c r="B530" s="1570" t="s">
        <v>1784</v>
      </c>
      <c r="C530" s="1552" t="s">
        <v>181</v>
      </c>
      <c r="E530" s="1553"/>
    </row>
    <row r="531" spans="1:5" ht="18">
      <c r="A531" s="1547" t="s">
        <v>1464</v>
      </c>
      <c r="B531" s="1570" t="s">
        <v>1785</v>
      </c>
      <c r="C531" s="1552" t="s">
        <v>181</v>
      </c>
      <c r="E531" s="1553"/>
    </row>
    <row r="532" spans="1:5" ht="18">
      <c r="A532" s="1547" t="s">
        <v>1465</v>
      </c>
      <c r="B532" s="1570" t="s">
        <v>1786</v>
      </c>
      <c r="C532" s="1552" t="s">
        <v>181</v>
      </c>
      <c r="E532" s="1553"/>
    </row>
    <row r="533" spans="1:5" ht="18">
      <c r="A533" s="1547" t="s">
        <v>1466</v>
      </c>
      <c r="B533" s="1570" t="s">
        <v>1787</v>
      </c>
      <c r="C533" s="1552" t="s">
        <v>181</v>
      </c>
      <c r="E533" s="1553"/>
    </row>
    <row r="534" spans="1:5" ht="18">
      <c r="A534" s="1547" t="s">
        <v>1467</v>
      </c>
      <c r="B534" s="1570" t="s">
        <v>1788</v>
      </c>
      <c r="C534" s="1552" t="s">
        <v>181</v>
      </c>
      <c r="E534" s="1553"/>
    </row>
    <row r="535" spans="1:5" ht="18">
      <c r="A535" s="1547" t="s">
        <v>1468</v>
      </c>
      <c r="B535" s="1570" t="s">
        <v>1789</v>
      </c>
      <c r="C535" s="1552" t="s">
        <v>181</v>
      </c>
      <c r="E535" s="1553"/>
    </row>
    <row r="536" spans="1:5" ht="18">
      <c r="A536" s="1547" t="s">
        <v>1469</v>
      </c>
      <c r="B536" s="1570" t="s">
        <v>1790</v>
      </c>
      <c r="C536" s="1552" t="s">
        <v>181</v>
      </c>
      <c r="E536" s="1553"/>
    </row>
    <row r="537" spans="1:5" ht="18">
      <c r="A537" s="1547" t="s">
        <v>1470</v>
      </c>
      <c r="B537" s="1571" t="s">
        <v>1791</v>
      </c>
      <c r="C537" s="1552" t="s">
        <v>181</v>
      </c>
      <c r="E537" s="1553"/>
    </row>
    <row r="538" spans="1:5" ht="18">
      <c r="A538" s="1547" t="s">
        <v>1471</v>
      </c>
      <c r="B538" s="1570" t="s">
        <v>1792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1793</v>
      </c>
      <c r="C539" s="1552" t="s">
        <v>181</v>
      </c>
      <c r="E539" s="1553"/>
    </row>
    <row r="540" spans="1:5" ht="18">
      <c r="A540" s="1547" t="s">
        <v>1473</v>
      </c>
      <c r="B540" s="1569" t="s">
        <v>1794</v>
      </c>
      <c r="C540" s="1552" t="s">
        <v>181</v>
      </c>
      <c r="E540" s="1553"/>
    </row>
    <row r="541" spans="1:5" ht="18">
      <c r="A541" s="1547" t="s">
        <v>1474</v>
      </c>
      <c r="B541" s="1570" t="s">
        <v>1795</v>
      </c>
      <c r="C541" s="1552" t="s">
        <v>181</v>
      </c>
      <c r="E541" s="1553"/>
    </row>
    <row r="542" spans="1:5" ht="18">
      <c r="A542" s="1547" t="s">
        <v>1475</v>
      </c>
      <c r="B542" s="1570" t="s">
        <v>1796</v>
      </c>
      <c r="C542" s="1552" t="s">
        <v>181</v>
      </c>
      <c r="E542" s="1553"/>
    </row>
    <row r="543" spans="1:5" ht="18">
      <c r="A543" s="1547" t="s">
        <v>1476</v>
      </c>
      <c r="B543" s="1570" t="s">
        <v>1797</v>
      </c>
      <c r="C543" s="1552" t="s">
        <v>181</v>
      </c>
      <c r="E543" s="1553"/>
    </row>
    <row r="544" spans="1:5" ht="18">
      <c r="A544" s="1547" t="s">
        <v>1477</v>
      </c>
      <c r="B544" s="1570" t="s">
        <v>1798</v>
      </c>
      <c r="C544" s="1552" t="s">
        <v>181</v>
      </c>
      <c r="E544" s="1553"/>
    </row>
    <row r="545" spans="1:5" ht="18">
      <c r="A545" s="1547" t="s">
        <v>1478</v>
      </c>
      <c r="B545" s="1571" t="s">
        <v>1799</v>
      </c>
      <c r="C545" s="1552" t="s">
        <v>181</v>
      </c>
      <c r="E545" s="1553"/>
    </row>
    <row r="546" spans="1:5" ht="18">
      <c r="A546" s="1547" t="s">
        <v>1479</v>
      </c>
      <c r="B546" s="1570" t="s">
        <v>1800</v>
      </c>
      <c r="C546" s="1552" t="s">
        <v>181</v>
      </c>
      <c r="E546" s="1553"/>
    </row>
    <row r="547" spans="1:5" ht="18">
      <c r="A547" s="1547" t="s">
        <v>1480</v>
      </c>
      <c r="B547" s="1570" t="s">
        <v>1801</v>
      </c>
      <c r="C547" s="1552" t="s">
        <v>181</v>
      </c>
      <c r="E547" s="1553"/>
    </row>
    <row r="548" spans="1:5" ht="18">
      <c r="A548" s="1547" t="s">
        <v>1481</v>
      </c>
      <c r="B548" s="1570" t="s">
        <v>1802</v>
      </c>
      <c r="C548" s="1552" t="s">
        <v>181</v>
      </c>
      <c r="E548" s="1553"/>
    </row>
    <row r="549" spans="1:5" ht="18">
      <c r="A549" s="1547" t="s">
        <v>1482</v>
      </c>
      <c r="B549" s="1570" t="s">
        <v>1803</v>
      </c>
      <c r="C549" s="1552" t="s">
        <v>181</v>
      </c>
      <c r="E549" s="1553"/>
    </row>
    <row r="550" spans="1:5" ht="18">
      <c r="A550" s="1547" t="s">
        <v>1483</v>
      </c>
      <c r="B550" s="1575" t="s">
        <v>1804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1805</v>
      </c>
      <c r="C551" s="1552" t="s">
        <v>181</v>
      </c>
      <c r="E551" s="1553"/>
    </row>
    <row r="552" spans="1:5" ht="18">
      <c r="A552" s="1547" t="s">
        <v>1485</v>
      </c>
      <c r="B552" s="1569" t="s">
        <v>1806</v>
      </c>
      <c r="C552" s="1552" t="s">
        <v>181</v>
      </c>
      <c r="E552" s="1553"/>
    </row>
    <row r="553" spans="1:5" ht="18">
      <c r="A553" s="1547" t="s">
        <v>1486</v>
      </c>
      <c r="B553" s="1570" t="s">
        <v>1807</v>
      </c>
      <c r="C553" s="1552" t="s">
        <v>181</v>
      </c>
      <c r="E553" s="1553"/>
    </row>
    <row r="554" spans="1:5" ht="18">
      <c r="A554" s="1547" t="s">
        <v>1487</v>
      </c>
      <c r="B554" s="1570" t="s">
        <v>1808</v>
      </c>
      <c r="C554" s="1552" t="s">
        <v>181</v>
      </c>
      <c r="E554" s="1553"/>
    </row>
    <row r="555" spans="1:5" ht="18">
      <c r="A555" s="1547" t="s">
        <v>1488</v>
      </c>
      <c r="B555" s="1571" t="s">
        <v>1809</v>
      </c>
      <c r="C555" s="1552" t="s">
        <v>181</v>
      </c>
      <c r="E555" s="1553"/>
    </row>
    <row r="556" spans="1:5" ht="18">
      <c r="A556" s="1547" t="s">
        <v>1489</v>
      </c>
      <c r="B556" s="1570" t="s">
        <v>1810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1811</v>
      </c>
      <c r="C557" s="1552" t="s">
        <v>181</v>
      </c>
      <c r="E557" s="1553"/>
    </row>
    <row r="558" spans="1:5" ht="18">
      <c r="A558" s="1547" t="s">
        <v>1491</v>
      </c>
      <c r="B558" s="1576" t="s">
        <v>1812</v>
      </c>
      <c r="C558" s="1552" t="s">
        <v>181</v>
      </c>
      <c r="E558" s="1553"/>
    </row>
    <row r="559" spans="1:5" ht="18">
      <c r="A559" s="1547" t="s">
        <v>1492</v>
      </c>
      <c r="B559" s="1570" t="s">
        <v>1813</v>
      </c>
      <c r="C559" s="1552" t="s">
        <v>181</v>
      </c>
      <c r="E559" s="1553"/>
    </row>
    <row r="560" spans="1:5" ht="18">
      <c r="A560" s="1547" t="s">
        <v>1493</v>
      </c>
      <c r="B560" s="1570" t="s">
        <v>1814</v>
      </c>
      <c r="C560" s="1552" t="s">
        <v>181</v>
      </c>
      <c r="E560" s="1553"/>
    </row>
    <row r="561" spans="1:5" ht="18">
      <c r="A561" s="1547" t="s">
        <v>1494</v>
      </c>
      <c r="B561" s="1570" t="s">
        <v>1815</v>
      </c>
      <c r="C561" s="1552" t="s">
        <v>181</v>
      </c>
      <c r="E561" s="1553"/>
    </row>
    <row r="562" spans="1:5" ht="18">
      <c r="A562" s="1547" t="s">
        <v>1495</v>
      </c>
      <c r="B562" s="1570" t="s">
        <v>1816</v>
      </c>
      <c r="C562" s="1552" t="s">
        <v>181</v>
      </c>
      <c r="E562" s="1553"/>
    </row>
    <row r="563" spans="1:5" ht="18">
      <c r="A563" s="1547" t="s">
        <v>1496</v>
      </c>
      <c r="B563" s="1570" t="s">
        <v>1817</v>
      </c>
      <c r="C563" s="1552" t="s">
        <v>181</v>
      </c>
      <c r="E563" s="1553"/>
    </row>
    <row r="564" spans="1:5" ht="18">
      <c r="A564" s="1547" t="s">
        <v>1497</v>
      </c>
      <c r="B564" s="1570" t="s">
        <v>1818</v>
      </c>
      <c r="C564" s="1552" t="s">
        <v>181</v>
      </c>
      <c r="E564" s="1553"/>
    </row>
    <row r="565" spans="1:5" ht="18">
      <c r="A565" s="1547" t="s">
        <v>1498</v>
      </c>
      <c r="B565" s="1571" t="s">
        <v>1819</v>
      </c>
      <c r="C565" s="1552" t="s">
        <v>181</v>
      </c>
      <c r="E565" s="1553"/>
    </row>
    <row r="566" spans="1:5" ht="18">
      <c r="A566" s="1547" t="s">
        <v>1499</v>
      </c>
      <c r="B566" s="1570" t="s">
        <v>1820</v>
      </c>
      <c r="C566" s="1552" t="s">
        <v>181</v>
      </c>
      <c r="E566" s="1553"/>
    </row>
    <row r="567" spans="1:5" ht="18">
      <c r="A567" s="1547" t="s">
        <v>1500</v>
      </c>
      <c r="B567" s="1570" t="s">
        <v>1821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1822</v>
      </c>
      <c r="C568" s="1552" t="s">
        <v>181</v>
      </c>
      <c r="E568" s="1553"/>
    </row>
    <row r="569" spans="1:5" ht="18">
      <c r="A569" s="1547" t="s">
        <v>1502</v>
      </c>
      <c r="B569" s="1576" t="s">
        <v>1823</v>
      </c>
      <c r="C569" s="1552" t="s">
        <v>181</v>
      </c>
      <c r="E569" s="1553"/>
    </row>
    <row r="570" spans="1:5" ht="18">
      <c r="A570" s="1547" t="s">
        <v>1503</v>
      </c>
      <c r="B570" s="1570" t="s">
        <v>1824</v>
      </c>
      <c r="C570" s="1552" t="s">
        <v>181</v>
      </c>
      <c r="E570" s="1553"/>
    </row>
    <row r="571" spans="1:5" ht="18">
      <c r="A571" s="1547" t="s">
        <v>1504</v>
      </c>
      <c r="B571" s="1570" t="s">
        <v>1825</v>
      </c>
      <c r="C571" s="1552" t="s">
        <v>181</v>
      </c>
      <c r="E571" s="1553"/>
    </row>
    <row r="572" spans="1:5" ht="18">
      <c r="A572" s="1547" t="s">
        <v>1505</v>
      </c>
      <c r="B572" s="1570" t="s">
        <v>1826</v>
      </c>
      <c r="C572" s="1552" t="s">
        <v>181</v>
      </c>
      <c r="E572" s="1553"/>
    </row>
    <row r="573" spans="1:5" ht="18">
      <c r="A573" s="1547" t="s">
        <v>1506</v>
      </c>
      <c r="B573" s="1570" t="s">
        <v>1827</v>
      </c>
      <c r="C573" s="1552" t="s">
        <v>181</v>
      </c>
      <c r="E573" s="1553"/>
    </row>
    <row r="574" spans="1:5" ht="18">
      <c r="A574" s="1547" t="s">
        <v>1507</v>
      </c>
      <c r="B574" s="1570" t="s">
        <v>1828</v>
      </c>
      <c r="C574" s="1552" t="s">
        <v>181</v>
      </c>
      <c r="E574" s="1553"/>
    </row>
    <row r="575" spans="1:5" ht="18">
      <c r="A575" s="1547" t="s">
        <v>1508</v>
      </c>
      <c r="B575" s="1570" t="s">
        <v>1829</v>
      </c>
      <c r="C575" s="1552" t="s">
        <v>181</v>
      </c>
      <c r="E575" s="1553"/>
    </row>
    <row r="576" spans="1:5" ht="18">
      <c r="A576" s="1547" t="s">
        <v>1509</v>
      </c>
      <c r="B576" s="1570" t="s">
        <v>1830</v>
      </c>
      <c r="C576" s="1552" t="s">
        <v>181</v>
      </c>
      <c r="E576" s="1553"/>
    </row>
    <row r="577" spans="1:5" ht="18">
      <c r="A577" s="1547" t="s">
        <v>1510</v>
      </c>
      <c r="B577" s="1571" t="s">
        <v>1831</v>
      </c>
      <c r="C577" s="1552" t="s">
        <v>181</v>
      </c>
      <c r="E577" s="1553"/>
    </row>
    <row r="578" spans="1:5" ht="18">
      <c r="A578" s="1547" t="s">
        <v>1511</v>
      </c>
      <c r="B578" s="1570" t="s">
        <v>1832</v>
      </c>
      <c r="C578" s="1552" t="s">
        <v>181</v>
      </c>
      <c r="E578" s="1553"/>
    </row>
    <row r="579" spans="1:5" ht="18">
      <c r="A579" s="1547" t="s">
        <v>1512</v>
      </c>
      <c r="B579" s="1570" t="s">
        <v>1833</v>
      </c>
      <c r="C579" s="1552" t="s">
        <v>181</v>
      </c>
      <c r="E579" s="1553"/>
    </row>
    <row r="580" spans="1:5" ht="18">
      <c r="A580" s="1547" t="s">
        <v>1513</v>
      </c>
      <c r="B580" s="1570" t="s">
        <v>1834</v>
      </c>
      <c r="C580" s="1552" t="s">
        <v>181</v>
      </c>
      <c r="E580" s="1553"/>
    </row>
    <row r="581" spans="1:5" ht="18">
      <c r="A581" s="1547" t="s">
        <v>1514</v>
      </c>
      <c r="B581" s="1570" t="s">
        <v>1835</v>
      </c>
      <c r="C581" s="1552" t="s">
        <v>181</v>
      </c>
      <c r="E581" s="1553"/>
    </row>
    <row r="582" spans="1:5" ht="18">
      <c r="A582" s="1547" t="s">
        <v>1515</v>
      </c>
      <c r="B582" s="1570" t="s">
        <v>1836</v>
      </c>
      <c r="C582" s="1552" t="s">
        <v>181</v>
      </c>
      <c r="E582" s="1553"/>
    </row>
    <row r="583" spans="1:5" ht="18">
      <c r="A583" s="1547" t="s">
        <v>1516</v>
      </c>
      <c r="B583" s="1570" t="s">
        <v>1837</v>
      </c>
      <c r="C583" s="1552" t="s">
        <v>181</v>
      </c>
      <c r="E583" s="1553"/>
    </row>
    <row r="584" spans="1:5" ht="18">
      <c r="A584" s="1547" t="s">
        <v>1517</v>
      </c>
      <c r="B584" s="1570" t="s">
        <v>1838</v>
      </c>
      <c r="C584" s="1552" t="s">
        <v>181</v>
      </c>
      <c r="E584" s="1553"/>
    </row>
    <row r="585" spans="1:5" ht="18">
      <c r="A585" s="1547" t="s">
        <v>1518</v>
      </c>
      <c r="B585" s="1570" t="s">
        <v>1839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1840</v>
      </c>
      <c r="C586" s="1552" t="s">
        <v>181</v>
      </c>
      <c r="E586" s="1553"/>
    </row>
    <row r="587" spans="1:5" ht="18.75">
      <c r="A587" s="1547" t="s">
        <v>1520</v>
      </c>
      <c r="B587" s="1569" t="s">
        <v>1841</v>
      </c>
      <c r="C587" s="1552" t="s">
        <v>181</v>
      </c>
      <c r="E587" s="1553"/>
    </row>
    <row r="588" spans="1:5" ht="18.75">
      <c r="A588" s="1547" t="s">
        <v>1521</v>
      </c>
      <c r="B588" s="1570" t="s">
        <v>1842</v>
      </c>
      <c r="C588" s="1552" t="s">
        <v>181</v>
      </c>
      <c r="E588" s="1553"/>
    </row>
    <row r="589" spans="1:5" ht="18.75">
      <c r="A589" s="1547" t="s">
        <v>1522</v>
      </c>
      <c r="B589" s="1570" t="s">
        <v>1843</v>
      </c>
      <c r="C589" s="1552" t="s">
        <v>181</v>
      </c>
      <c r="E589" s="1553"/>
    </row>
    <row r="590" spans="1:5" ht="18.75">
      <c r="A590" s="1547" t="s">
        <v>1523</v>
      </c>
      <c r="B590" s="1570" t="s">
        <v>1844</v>
      </c>
      <c r="C590" s="1552" t="s">
        <v>181</v>
      </c>
      <c r="E590" s="1553"/>
    </row>
    <row r="591" spans="1:5" ht="19.5">
      <c r="A591" s="1547" t="s">
        <v>1524</v>
      </c>
      <c r="B591" s="1571" t="s">
        <v>1845</v>
      </c>
      <c r="C591" s="1552" t="s">
        <v>181</v>
      </c>
      <c r="E591" s="1553"/>
    </row>
    <row r="592" spans="1:5" ht="18.75">
      <c r="A592" s="1547" t="s">
        <v>1525</v>
      </c>
      <c r="B592" s="1570" t="s">
        <v>1846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1847</v>
      </c>
      <c r="C593" s="1552" t="s">
        <v>181</v>
      </c>
      <c r="E593" s="1553"/>
    </row>
    <row r="594" spans="1:5" ht="18.75">
      <c r="A594" s="1547" t="s">
        <v>1527</v>
      </c>
      <c r="B594" s="1569" t="s">
        <v>1848</v>
      </c>
      <c r="C594" s="1552" t="s">
        <v>181</v>
      </c>
      <c r="E594" s="1553"/>
    </row>
    <row r="595" spans="1:5" ht="18.75">
      <c r="A595" s="1547" t="s">
        <v>1528</v>
      </c>
      <c r="B595" s="1570" t="s">
        <v>1707</v>
      </c>
      <c r="C595" s="1552" t="s">
        <v>181</v>
      </c>
      <c r="E595" s="1553"/>
    </row>
    <row r="596" spans="1:5" ht="18.75">
      <c r="A596" s="1547" t="s">
        <v>1529</v>
      </c>
      <c r="B596" s="1570" t="s">
        <v>1849</v>
      </c>
      <c r="C596" s="1552" t="s">
        <v>181</v>
      </c>
      <c r="E596" s="1553"/>
    </row>
    <row r="597" spans="1:5" ht="18.75">
      <c r="A597" s="1547" t="s">
        <v>1530</v>
      </c>
      <c r="B597" s="1570" t="s">
        <v>1850</v>
      </c>
      <c r="C597" s="1552" t="s">
        <v>181</v>
      </c>
      <c r="E597" s="1553"/>
    </row>
    <row r="598" spans="1:5" ht="18.75">
      <c r="A598" s="1547" t="s">
        <v>1531</v>
      </c>
      <c r="B598" s="1570" t="s">
        <v>1851</v>
      </c>
      <c r="C598" s="1552" t="s">
        <v>181</v>
      </c>
      <c r="E598" s="1553"/>
    </row>
    <row r="599" spans="1:5" ht="19.5">
      <c r="A599" s="1547" t="s">
        <v>1532</v>
      </c>
      <c r="B599" s="1571" t="s">
        <v>1852</v>
      </c>
      <c r="C599" s="1552" t="s">
        <v>181</v>
      </c>
      <c r="E599" s="1553"/>
    </row>
    <row r="600" spans="1:5" ht="18.75">
      <c r="A600" s="1547" t="s">
        <v>1533</v>
      </c>
      <c r="B600" s="1570" t="s">
        <v>1853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1854</v>
      </c>
      <c r="C601" s="1552" t="s">
        <v>181</v>
      </c>
      <c r="E601" s="1553"/>
    </row>
    <row r="602" spans="1:5" ht="18.75">
      <c r="A602" s="1547" t="s">
        <v>1535</v>
      </c>
      <c r="B602" s="1569" t="s">
        <v>1855</v>
      </c>
      <c r="C602" s="1552" t="s">
        <v>181</v>
      </c>
      <c r="E602" s="1553"/>
    </row>
    <row r="603" spans="1:5" ht="18.75">
      <c r="A603" s="1547" t="s">
        <v>1536</v>
      </c>
      <c r="B603" s="1570" t="s">
        <v>1856</v>
      </c>
      <c r="C603" s="1552" t="s">
        <v>181</v>
      </c>
      <c r="E603" s="1553"/>
    </row>
    <row r="604" spans="1:5" ht="18.75">
      <c r="A604" s="1547" t="s">
        <v>1537</v>
      </c>
      <c r="B604" s="1570" t="s">
        <v>1857</v>
      </c>
      <c r="C604" s="1552" t="s">
        <v>181</v>
      </c>
      <c r="E604" s="1553"/>
    </row>
    <row r="605" spans="1:5" ht="18.75">
      <c r="A605" s="1547" t="s">
        <v>1538</v>
      </c>
      <c r="B605" s="1570" t="s">
        <v>1858</v>
      </c>
      <c r="C605" s="1552" t="s">
        <v>181</v>
      </c>
      <c r="E605" s="1553"/>
    </row>
    <row r="606" spans="1:5" ht="19.5">
      <c r="A606" s="1547" t="s">
        <v>1539</v>
      </c>
      <c r="B606" s="1571" t="s">
        <v>1859</v>
      </c>
      <c r="C606" s="1552" t="s">
        <v>181</v>
      </c>
      <c r="E606" s="1553"/>
    </row>
    <row r="607" spans="1:5" ht="18.75">
      <c r="A607" s="1547" t="s">
        <v>1540</v>
      </c>
      <c r="B607" s="1570" t="s">
        <v>1860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1861</v>
      </c>
      <c r="C608" s="1552" t="s">
        <v>181</v>
      </c>
      <c r="E608" s="1553"/>
    </row>
    <row r="609" spans="1:5" ht="18.75">
      <c r="A609" s="1547" t="s">
        <v>1542</v>
      </c>
      <c r="B609" s="1569" t="s">
        <v>1862</v>
      </c>
      <c r="C609" s="1552" t="s">
        <v>181</v>
      </c>
      <c r="E609" s="1553"/>
    </row>
    <row r="610" spans="1:5" ht="18.75">
      <c r="A610" s="1547" t="s">
        <v>1543</v>
      </c>
      <c r="B610" s="1570" t="s">
        <v>1863</v>
      </c>
      <c r="C610" s="1552" t="s">
        <v>181</v>
      </c>
      <c r="E610" s="1553"/>
    </row>
    <row r="611" spans="1:5" ht="19.5">
      <c r="A611" s="1547" t="s">
        <v>1544</v>
      </c>
      <c r="B611" s="1571" t="s">
        <v>1864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1865</v>
      </c>
      <c r="C612" s="1552" t="s">
        <v>181</v>
      </c>
      <c r="E612" s="1553"/>
    </row>
    <row r="613" spans="1:5" ht="18.75">
      <c r="A613" s="1547" t="s">
        <v>1546</v>
      </c>
      <c r="B613" s="1569" t="s">
        <v>1866</v>
      </c>
      <c r="C613" s="1552" t="s">
        <v>181</v>
      </c>
      <c r="E613" s="1553"/>
    </row>
    <row r="614" spans="1:5" ht="18.75">
      <c r="A614" s="1547" t="s">
        <v>1547</v>
      </c>
      <c r="B614" s="1570" t="s">
        <v>1867</v>
      </c>
      <c r="C614" s="1552" t="s">
        <v>181</v>
      </c>
      <c r="E614" s="1553"/>
    </row>
    <row r="615" spans="1:5" ht="18.75">
      <c r="A615" s="1547" t="s">
        <v>1548</v>
      </c>
      <c r="B615" s="1570" t="s">
        <v>1868</v>
      </c>
      <c r="C615" s="1552" t="s">
        <v>181</v>
      </c>
      <c r="E615" s="1553"/>
    </row>
    <row r="616" spans="1:5" ht="18.75">
      <c r="A616" s="1547" t="s">
        <v>1549</v>
      </c>
      <c r="B616" s="1570" t="s">
        <v>1869</v>
      </c>
      <c r="C616" s="1552" t="s">
        <v>181</v>
      </c>
      <c r="E616" s="1553"/>
    </row>
    <row r="617" spans="1:5" ht="18.75">
      <c r="A617" s="1547" t="s">
        <v>1550</v>
      </c>
      <c r="B617" s="1570" t="s">
        <v>1870</v>
      </c>
      <c r="C617" s="1552" t="s">
        <v>181</v>
      </c>
      <c r="E617" s="1553"/>
    </row>
    <row r="618" spans="1:5" ht="18.75">
      <c r="A618" s="1547" t="s">
        <v>1551</v>
      </c>
      <c r="B618" s="1570" t="s">
        <v>1871</v>
      </c>
      <c r="C618" s="1552" t="s">
        <v>181</v>
      </c>
      <c r="E618" s="1553"/>
    </row>
    <row r="619" spans="1:5" ht="18.75">
      <c r="A619" s="1547" t="s">
        <v>1552</v>
      </c>
      <c r="B619" s="1570" t="s">
        <v>1872</v>
      </c>
      <c r="C619" s="1552" t="s">
        <v>181</v>
      </c>
      <c r="E619" s="1553"/>
    </row>
    <row r="620" spans="1:5" ht="18.75">
      <c r="A620" s="1547" t="s">
        <v>1553</v>
      </c>
      <c r="B620" s="1570" t="s">
        <v>1873</v>
      </c>
      <c r="C620" s="1552" t="s">
        <v>181</v>
      </c>
      <c r="E620" s="1553"/>
    </row>
    <row r="621" spans="1:5" ht="19.5">
      <c r="A621" s="1547" t="s">
        <v>1554</v>
      </c>
      <c r="B621" s="1571" t="s">
        <v>1874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1875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1876</v>
      </c>
      <c r="C648" s="1552" t="s">
        <v>181</v>
      </c>
      <c r="E648" s="1553"/>
    </row>
    <row r="649" spans="1:5" ht="18.75">
      <c r="A649" s="1547" t="s">
        <v>1582</v>
      </c>
      <c r="B649" s="1570" t="s">
        <v>1877</v>
      </c>
      <c r="C649" s="1552" t="s">
        <v>181</v>
      </c>
      <c r="E649" s="1553"/>
    </row>
    <row r="650" spans="1:5" ht="18.75">
      <c r="A650" s="1547" t="s">
        <v>1583</v>
      </c>
      <c r="B650" s="1570" t="s">
        <v>1878</v>
      </c>
      <c r="C650" s="1552" t="s">
        <v>181</v>
      </c>
      <c r="E650" s="1553"/>
    </row>
    <row r="651" spans="1:5" ht="18.75">
      <c r="A651" s="1547" t="s">
        <v>1584</v>
      </c>
      <c r="B651" s="1570" t="s">
        <v>1879</v>
      </c>
      <c r="C651" s="1552" t="s">
        <v>181</v>
      </c>
      <c r="E651" s="1553"/>
    </row>
    <row r="652" spans="1:5" ht="18.75">
      <c r="A652" s="1547" t="s">
        <v>1585</v>
      </c>
      <c r="B652" s="1570" t="s">
        <v>1880</v>
      </c>
      <c r="C652" s="1552" t="s">
        <v>181</v>
      </c>
      <c r="E652" s="1553"/>
    </row>
    <row r="653" spans="1:5" ht="18.75">
      <c r="A653" s="1547" t="s">
        <v>1586</v>
      </c>
      <c r="B653" s="1570" t="s">
        <v>1881</v>
      </c>
      <c r="C653" s="1552" t="s">
        <v>181</v>
      </c>
      <c r="E653" s="1553"/>
    </row>
    <row r="654" spans="1:5" ht="18.75">
      <c r="A654" s="1547" t="s">
        <v>1587</v>
      </c>
      <c r="B654" s="1570" t="s">
        <v>1882</v>
      </c>
      <c r="C654" s="1552" t="s">
        <v>181</v>
      </c>
      <c r="E654" s="1553"/>
    </row>
    <row r="655" spans="1:5" ht="18.75">
      <c r="A655" s="1547" t="s">
        <v>1588</v>
      </c>
      <c r="B655" s="1570" t="s">
        <v>1883</v>
      </c>
      <c r="C655" s="1552" t="s">
        <v>181</v>
      </c>
      <c r="E655" s="1553"/>
    </row>
    <row r="656" spans="1:5" ht="18.75">
      <c r="A656" s="1547" t="s">
        <v>1589</v>
      </c>
      <c r="B656" s="1570" t="s">
        <v>1884</v>
      </c>
      <c r="C656" s="1552" t="s">
        <v>181</v>
      </c>
      <c r="E656" s="1553"/>
    </row>
    <row r="657" spans="1:5" ht="18.75">
      <c r="A657" s="1547" t="s">
        <v>1590</v>
      </c>
      <c r="B657" s="1570" t="s">
        <v>1885</v>
      </c>
      <c r="C657" s="1552" t="s">
        <v>181</v>
      </c>
      <c r="E657" s="1553"/>
    </row>
    <row r="658" spans="1:5" ht="18.75">
      <c r="A658" s="1547" t="s">
        <v>1591</v>
      </c>
      <c r="B658" s="1570" t="s">
        <v>1886</v>
      </c>
      <c r="C658" s="1552" t="s">
        <v>181</v>
      </c>
      <c r="E658" s="1553"/>
    </row>
    <row r="659" spans="1:5" ht="18.75">
      <c r="A659" s="1547" t="s">
        <v>1592</v>
      </c>
      <c r="B659" s="1570" t="s">
        <v>1887</v>
      </c>
      <c r="C659" s="1552" t="s">
        <v>181</v>
      </c>
      <c r="E659" s="1553"/>
    </row>
    <row r="660" spans="1:5" ht="18.75">
      <c r="A660" s="1547" t="s">
        <v>1593</v>
      </c>
      <c r="B660" s="1570" t="s">
        <v>1888</v>
      </c>
      <c r="C660" s="1552" t="s">
        <v>181</v>
      </c>
      <c r="E660" s="1553"/>
    </row>
    <row r="661" spans="1:5" ht="18.75">
      <c r="A661" s="1547" t="s">
        <v>1594</v>
      </c>
      <c r="B661" s="1570" t="s">
        <v>1889</v>
      </c>
      <c r="C661" s="1552" t="s">
        <v>181</v>
      </c>
      <c r="E661" s="1553"/>
    </row>
    <row r="662" spans="1:5" ht="18.75">
      <c r="A662" s="1547" t="s">
        <v>1595</v>
      </c>
      <c r="B662" s="1570" t="s">
        <v>1890</v>
      </c>
      <c r="C662" s="1552" t="s">
        <v>181</v>
      </c>
      <c r="E662" s="1553"/>
    </row>
    <row r="663" spans="1:5" ht="18.75">
      <c r="A663" s="1547" t="s">
        <v>1596</v>
      </c>
      <c r="B663" s="1570" t="s">
        <v>1891</v>
      </c>
      <c r="C663" s="1552" t="s">
        <v>181</v>
      </c>
      <c r="E663" s="1553"/>
    </row>
    <row r="664" spans="1:5" ht="18.75">
      <c r="A664" s="1547" t="s">
        <v>1597</v>
      </c>
      <c r="B664" s="1570" t="s">
        <v>1892</v>
      </c>
      <c r="C664" s="1552" t="s">
        <v>181</v>
      </c>
      <c r="E664" s="1553"/>
    </row>
    <row r="665" spans="1:5" ht="18.75">
      <c r="A665" s="1547" t="s">
        <v>1598</v>
      </c>
      <c r="B665" s="1570" t="s">
        <v>1893</v>
      </c>
      <c r="C665" s="1552" t="s">
        <v>181</v>
      </c>
      <c r="E665" s="1553"/>
    </row>
    <row r="666" spans="1:5" ht="18.75">
      <c r="A666" s="1547" t="s">
        <v>1599</v>
      </c>
      <c r="B666" s="1570" t="s">
        <v>1894</v>
      </c>
      <c r="C666" s="1552" t="s">
        <v>181</v>
      </c>
      <c r="E666" s="1553"/>
    </row>
    <row r="667" spans="1:5" ht="18.75">
      <c r="A667" s="1547" t="s">
        <v>1600</v>
      </c>
      <c r="B667" s="1570" t="s">
        <v>1895</v>
      </c>
      <c r="C667" s="1552" t="s">
        <v>181</v>
      </c>
      <c r="E667" s="1553"/>
    </row>
    <row r="668" spans="1:5" ht="18.75">
      <c r="A668" s="1547" t="s">
        <v>1601</v>
      </c>
      <c r="B668" s="1570" t="s">
        <v>1896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1897</v>
      </c>
      <c r="C669" s="1552" t="s">
        <v>181</v>
      </c>
      <c r="E669" s="1553"/>
    </row>
    <row r="670" spans="1:5" ht="18.75">
      <c r="A670" s="1547" t="s">
        <v>1603</v>
      </c>
      <c r="B670" s="1569" t="s">
        <v>1898</v>
      </c>
      <c r="C670" s="1552" t="s">
        <v>181</v>
      </c>
      <c r="E670" s="1553"/>
    </row>
    <row r="671" spans="1:5" ht="18.75">
      <c r="A671" s="1547" t="s">
        <v>1604</v>
      </c>
      <c r="B671" s="1570" t="s">
        <v>1899</v>
      </c>
      <c r="C671" s="1552" t="s">
        <v>181</v>
      </c>
      <c r="E671" s="1553"/>
    </row>
    <row r="672" spans="1:5" ht="18.75">
      <c r="A672" s="1547" t="s">
        <v>1605</v>
      </c>
      <c r="B672" s="1570" t="s">
        <v>1900</v>
      </c>
      <c r="C672" s="1552" t="s">
        <v>181</v>
      </c>
      <c r="E672" s="1553"/>
    </row>
    <row r="673" spans="1:5" ht="18.75">
      <c r="A673" s="1547" t="s">
        <v>1606</v>
      </c>
      <c r="B673" s="1570" t="s">
        <v>1901</v>
      </c>
      <c r="C673" s="1552" t="s">
        <v>181</v>
      </c>
      <c r="E673" s="1553"/>
    </row>
    <row r="674" spans="1:5" ht="18.75">
      <c r="A674" s="1547" t="s">
        <v>1607</v>
      </c>
      <c r="B674" s="1570" t="s">
        <v>1902</v>
      </c>
      <c r="C674" s="1552" t="s">
        <v>181</v>
      </c>
      <c r="E674" s="1553"/>
    </row>
    <row r="675" spans="1:5" ht="18.75">
      <c r="A675" s="1547" t="s">
        <v>1608</v>
      </c>
      <c r="B675" s="1570" t="s">
        <v>1903</v>
      </c>
      <c r="C675" s="1552" t="s">
        <v>181</v>
      </c>
      <c r="E675" s="1553"/>
    </row>
    <row r="676" spans="1:5" ht="18.75">
      <c r="A676" s="1547" t="s">
        <v>1609</v>
      </c>
      <c r="B676" s="1570" t="s">
        <v>1904</v>
      </c>
      <c r="C676" s="1552" t="s">
        <v>181</v>
      </c>
      <c r="E676" s="1553"/>
    </row>
    <row r="677" spans="1:5" ht="18.75">
      <c r="A677" s="1547" t="s">
        <v>1610</v>
      </c>
      <c r="B677" s="1570" t="s">
        <v>1905</v>
      </c>
      <c r="C677" s="1552" t="s">
        <v>181</v>
      </c>
      <c r="E677" s="1553"/>
    </row>
    <row r="678" spans="1:5" ht="18.75">
      <c r="A678" s="1547" t="s">
        <v>1611</v>
      </c>
      <c r="B678" s="1570" t="s">
        <v>1906</v>
      </c>
      <c r="C678" s="1552" t="s">
        <v>181</v>
      </c>
      <c r="E678" s="1553"/>
    </row>
    <row r="679" spans="1:5" ht="19.5">
      <c r="A679" s="1547" t="s">
        <v>1612</v>
      </c>
      <c r="B679" s="1571" t="s">
        <v>1907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1908</v>
      </c>
      <c r="C680" s="1552" t="s">
        <v>181</v>
      </c>
      <c r="E680" s="1553"/>
    </row>
    <row r="681" spans="1:5" ht="18.75">
      <c r="A681" s="1547" t="s">
        <v>1614</v>
      </c>
      <c r="B681" s="1569" t="s">
        <v>1909</v>
      </c>
      <c r="C681" s="1552" t="s">
        <v>181</v>
      </c>
      <c r="E681" s="1553"/>
    </row>
    <row r="682" spans="1:5" ht="18.75">
      <c r="A682" s="1547" t="s">
        <v>1615</v>
      </c>
      <c r="B682" s="1570" t="s">
        <v>1910</v>
      </c>
      <c r="C682" s="1552" t="s">
        <v>181</v>
      </c>
      <c r="E682" s="1553"/>
    </row>
    <row r="683" spans="1:5" ht="18.75">
      <c r="A683" s="1547" t="s">
        <v>1616</v>
      </c>
      <c r="B683" s="1570" t="s">
        <v>1911</v>
      </c>
      <c r="C683" s="1552" t="s">
        <v>181</v>
      </c>
      <c r="E683" s="1553"/>
    </row>
    <row r="684" spans="1:5" ht="18.75">
      <c r="A684" s="1547" t="s">
        <v>1617</v>
      </c>
      <c r="B684" s="1570" t="s">
        <v>1912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1913</v>
      </c>
      <c r="C685" s="1552" t="s">
        <v>181</v>
      </c>
      <c r="E685" s="1553"/>
    </row>
    <row r="686" spans="1:5" ht="18.75">
      <c r="A686" s="1547" t="s">
        <v>1619</v>
      </c>
      <c r="B686" s="1569" t="s">
        <v>1914</v>
      </c>
      <c r="C686" s="1552" t="s">
        <v>181</v>
      </c>
      <c r="E686" s="1553"/>
    </row>
    <row r="687" spans="1:5" ht="18.75">
      <c r="A687" s="1547" t="s">
        <v>1620</v>
      </c>
      <c r="B687" s="1570" t="s">
        <v>1915</v>
      </c>
      <c r="C687" s="1552" t="s">
        <v>181</v>
      </c>
      <c r="E687" s="1553"/>
    </row>
    <row r="688" spans="1:5" ht="18.75">
      <c r="A688" s="1547" t="s">
        <v>1621</v>
      </c>
      <c r="B688" s="1570" t="s">
        <v>1916</v>
      </c>
      <c r="C688" s="1552" t="s">
        <v>181</v>
      </c>
      <c r="E688" s="1553"/>
    </row>
    <row r="689" spans="1:5" ht="18.75">
      <c r="A689" s="1547" t="s">
        <v>1622</v>
      </c>
      <c r="B689" s="1570" t="s">
        <v>1917</v>
      </c>
      <c r="C689" s="1552" t="s">
        <v>181</v>
      </c>
      <c r="E689" s="1553"/>
    </row>
    <row r="690" spans="1:5" ht="18.75">
      <c r="A690" s="1547" t="s">
        <v>1623</v>
      </c>
      <c r="B690" s="1570" t="s">
        <v>1918</v>
      </c>
      <c r="C690" s="1552" t="s">
        <v>181</v>
      </c>
      <c r="E690" s="1553"/>
    </row>
    <row r="691" spans="1:5" ht="18.75">
      <c r="A691" s="1547" t="s">
        <v>1624</v>
      </c>
      <c r="B691" s="1570" t="s">
        <v>1919</v>
      </c>
      <c r="C691" s="1552" t="s">
        <v>181</v>
      </c>
      <c r="E691" s="1553"/>
    </row>
    <row r="692" spans="1:5" ht="18.75">
      <c r="A692" s="1547" t="s">
        <v>1625</v>
      </c>
      <c r="B692" s="1570" t="s">
        <v>1920</v>
      </c>
      <c r="C692" s="1552" t="s">
        <v>181</v>
      </c>
      <c r="E692" s="1553"/>
    </row>
    <row r="693" spans="1:5" ht="18.75">
      <c r="A693" s="1547" t="s">
        <v>1626</v>
      </c>
      <c r="B693" s="1570" t="s">
        <v>1921</v>
      </c>
      <c r="C693" s="1552" t="s">
        <v>181</v>
      </c>
      <c r="E693" s="1553"/>
    </row>
    <row r="694" spans="1:5" ht="18.75">
      <c r="A694" s="1547" t="s">
        <v>1627</v>
      </c>
      <c r="B694" s="1570" t="s">
        <v>1922</v>
      </c>
      <c r="C694" s="1552" t="s">
        <v>181</v>
      </c>
      <c r="E694" s="1553"/>
    </row>
    <row r="695" spans="1:5" ht="18.75">
      <c r="A695" s="1547" t="s">
        <v>1628</v>
      </c>
      <c r="B695" s="1570" t="s">
        <v>1923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1924</v>
      </c>
      <c r="C696" s="1552" t="s">
        <v>181</v>
      </c>
      <c r="E696" s="1553"/>
    </row>
    <row r="697" spans="1:5" ht="18.75">
      <c r="A697" s="1547" t="s">
        <v>1630</v>
      </c>
      <c r="B697" s="1569" t="s">
        <v>1925</v>
      </c>
      <c r="C697" s="1552" t="s">
        <v>181</v>
      </c>
      <c r="E697" s="1553"/>
    </row>
    <row r="698" spans="1:5" ht="18.75">
      <c r="A698" s="1547" t="s">
        <v>1631</v>
      </c>
      <c r="B698" s="1570" t="s">
        <v>1926</v>
      </c>
      <c r="C698" s="1552" t="s">
        <v>181</v>
      </c>
      <c r="E698" s="1553"/>
    </row>
    <row r="699" spans="1:5" ht="18.75">
      <c r="A699" s="1547" t="s">
        <v>1632</v>
      </c>
      <c r="B699" s="1570" t="s">
        <v>1927</v>
      </c>
      <c r="C699" s="1552" t="s">
        <v>181</v>
      </c>
      <c r="E699" s="1553"/>
    </row>
    <row r="700" spans="1:5" ht="18.75">
      <c r="A700" s="1547" t="s">
        <v>1633</v>
      </c>
      <c r="B700" s="1570" t="s">
        <v>1928</v>
      </c>
      <c r="C700" s="1552" t="s">
        <v>181</v>
      </c>
      <c r="E700" s="1553"/>
    </row>
    <row r="701" spans="1:5" ht="18.75">
      <c r="A701" s="1547" t="s">
        <v>1634</v>
      </c>
      <c r="B701" s="1570" t="s">
        <v>1929</v>
      </c>
      <c r="C701" s="1552" t="s">
        <v>181</v>
      </c>
      <c r="E701" s="1553"/>
    </row>
    <row r="702" spans="1:5" ht="18.75">
      <c r="A702" s="1547" t="s">
        <v>1635</v>
      </c>
      <c r="B702" s="1570" t="s">
        <v>1930</v>
      </c>
      <c r="C702" s="1552" t="s">
        <v>181</v>
      </c>
      <c r="E702" s="1553"/>
    </row>
    <row r="703" spans="1:5" ht="18.75">
      <c r="A703" s="1547" t="s">
        <v>1636</v>
      </c>
      <c r="B703" s="1570" t="s">
        <v>1931</v>
      </c>
      <c r="C703" s="1552" t="s">
        <v>181</v>
      </c>
      <c r="E703" s="1553"/>
    </row>
    <row r="704" spans="1:5" ht="18.75">
      <c r="A704" s="1547" t="s">
        <v>1637</v>
      </c>
      <c r="B704" s="1570" t="s">
        <v>1932</v>
      </c>
      <c r="C704" s="1552" t="s">
        <v>181</v>
      </c>
      <c r="E704" s="1553"/>
    </row>
    <row r="705" spans="1:5" ht="18.75">
      <c r="A705" s="1547" t="s">
        <v>1638</v>
      </c>
      <c r="B705" s="1570" t="s">
        <v>1933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1934</v>
      </c>
      <c r="C706" s="1552" t="s">
        <v>181</v>
      </c>
      <c r="E706" s="1553"/>
    </row>
    <row r="707" spans="1:5" ht="18.75">
      <c r="A707" s="1547" t="s">
        <v>1640</v>
      </c>
      <c r="B707" s="1569" t="s">
        <v>1935</v>
      </c>
      <c r="C707" s="1552" t="s">
        <v>181</v>
      </c>
      <c r="E707" s="1553"/>
    </row>
    <row r="708" spans="1:5" ht="18.75">
      <c r="A708" s="1547" t="s">
        <v>1641</v>
      </c>
      <c r="B708" s="1570" t="s">
        <v>1936</v>
      </c>
      <c r="C708" s="1552" t="s">
        <v>181</v>
      </c>
      <c r="E708" s="1553"/>
    </row>
    <row r="709" spans="1:5" ht="18.75">
      <c r="A709" s="1547" t="s">
        <v>1642</v>
      </c>
      <c r="B709" s="1570" t="s">
        <v>1937</v>
      </c>
      <c r="C709" s="1552" t="s">
        <v>181</v>
      </c>
      <c r="E709" s="1553"/>
    </row>
    <row r="710" spans="1:5" ht="18.75">
      <c r="A710" s="1547" t="s">
        <v>1643</v>
      </c>
      <c r="B710" s="1570" t="s">
        <v>1938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1939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1" sqref="W1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2007</v>
      </c>
      <c r="I2" s="61"/>
    </row>
    <row r="3" spans="1:9" ht="12.75">
      <c r="A3" s="61" t="s">
        <v>709</v>
      </c>
      <c r="B3" s="61" t="s">
        <v>2075</v>
      </c>
      <c r="I3" s="61"/>
    </row>
    <row r="4" spans="1:9" ht="15.75">
      <c r="A4" s="61" t="s">
        <v>710</v>
      </c>
      <c r="B4" s="61" t="s">
        <v>2009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7">
        <f>$B$7</f>
        <v>0</v>
      </c>
      <c r="J14" s="1798"/>
      <c r="K14" s="1798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9">
        <f>$B$9</f>
        <v>0</v>
      </c>
      <c r="J16" s="1790"/>
      <c r="K16" s="1791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8">
        <f>$B$12</f>
        <v>0</v>
      </c>
      <c r="J19" s="1849"/>
      <c r="K19" s="1850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833" t="s">
        <v>2017</v>
      </c>
      <c r="M23" s="1834"/>
      <c r="N23" s="1834"/>
      <c r="O23" s="1835"/>
      <c r="P23" s="1842" t="s">
        <v>2018</v>
      </c>
      <c r="Q23" s="1843"/>
      <c r="R23" s="1843"/>
      <c r="S23" s="1844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22" t="s">
        <v>744</v>
      </c>
      <c r="K30" s="1823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8" t="s">
        <v>747</v>
      </c>
      <c r="K33" s="1819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20" t="s">
        <v>194</v>
      </c>
      <c r="K39" s="1821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6" t="s">
        <v>199</v>
      </c>
      <c r="K47" s="1817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8" t="s">
        <v>200</v>
      </c>
      <c r="K48" s="1819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2" t="s">
        <v>272</v>
      </c>
      <c r="K66" s="1813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2" t="s">
        <v>722</v>
      </c>
      <c r="K70" s="1813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2" t="s">
        <v>219</v>
      </c>
      <c r="K76" s="1813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2" t="s">
        <v>221</v>
      </c>
      <c r="K79" s="1813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4" t="s">
        <v>222</v>
      </c>
      <c r="K80" s="1815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4" t="s">
        <v>223</v>
      </c>
      <c r="K81" s="1815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4" t="s">
        <v>1661</v>
      </c>
      <c r="K82" s="1815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2" t="s">
        <v>224</v>
      </c>
      <c r="K83" s="1813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2" t="s">
        <v>234</v>
      </c>
      <c r="K98" s="1813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2" t="s">
        <v>235</v>
      </c>
      <c r="K99" s="1813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2" t="s">
        <v>236</v>
      </c>
      <c r="K100" s="1813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2" t="s">
        <v>237</v>
      </c>
      <c r="K101" s="1813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2" t="s">
        <v>1662</v>
      </c>
      <c r="K108" s="1813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2" t="s">
        <v>1659</v>
      </c>
      <c r="K112" s="1813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2" t="s">
        <v>1660</v>
      </c>
      <c r="K113" s="1813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4" t="s">
        <v>247</v>
      </c>
      <c r="K114" s="1815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2" t="s">
        <v>273</v>
      </c>
      <c r="K115" s="1813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10" t="s">
        <v>248</v>
      </c>
      <c r="K118" s="1811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10" t="s">
        <v>249</v>
      </c>
      <c r="K119" s="1811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10" t="s">
        <v>623</v>
      </c>
      <c r="K127" s="1811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10" t="s">
        <v>685</v>
      </c>
      <c r="K130" s="1811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2" t="s">
        <v>686</v>
      </c>
      <c r="K131" s="1813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5" t="s">
        <v>914</v>
      </c>
      <c r="K136" s="1806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7" t="s">
        <v>694</v>
      </c>
      <c r="K140" s="1808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7" t="s">
        <v>694</v>
      </c>
      <c r="K141" s="1808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Мариан Георгиев</cp:lastModifiedBy>
  <cp:lastPrinted>2019-01-10T13:58:54Z</cp:lastPrinted>
  <dcterms:created xsi:type="dcterms:W3CDTF">1997-12-10T11:54:07Z</dcterms:created>
  <dcterms:modified xsi:type="dcterms:W3CDTF">2020-01-14T12:48:46Z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